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30" activeTab="0"/>
  </bookViews>
  <sheets>
    <sheet name="ESSPROS" sheetId="1" r:id="rId1"/>
    <sheet name="MetaBS" sheetId="2" r:id="rId2"/>
    <sheet name="MetaHR" sheetId="3" r:id="rId3"/>
    <sheet name="MetaSR" sheetId="4" r:id="rId4"/>
    <sheet name="MetaEN" sheetId="5" r:id="rId5"/>
    <sheet name="Licence CC0" sheetId="6" r:id="rId6"/>
  </sheets>
  <definedNames/>
  <calcPr fullCalcOnLoad="1"/>
</workbook>
</file>

<file path=xl/sharedStrings.xml><?xml version="1.0" encoding="utf-8"?>
<sst xmlns="http://schemas.openxmlformats.org/spreadsheetml/2006/main" count="317" uniqueCount="221">
  <si>
    <t>Kodna oznaka</t>
  </si>
  <si>
    <t>METODOLOŠKA OBJAŠNJENJA</t>
  </si>
  <si>
    <t>Pravna i metodološka osnova</t>
  </si>
  <si>
    <t>Cilj istraživanja</t>
  </si>
  <si>
    <t xml:space="preserve">Izvještajne jedinice </t>
  </si>
  <si>
    <t>Referentni period</t>
  </si>
  <si>
    <t>Kalendarska godina.</t>
  </si>
  <si>
    <t>Potrošnja na funkciju Invaliditet u KM</t>
  </si>
  <si>
    <t>Potrošnja na funkciju Starost u KM</t>
  </si>
  <si>
    <t>Potrošnja na funkciju Nezaposlenost u KM</t>
  </si>
  <si>
    <t>Potrošnja na funkciju Stanovanje u KM</t>
  </si>
  <si>
    <t>Potrošnja na funkciju Socijalna isključenost u KM</t>
  </si>
  <si>
    <t>Korisnici penzija - ukupno</t>
  </si>
  <si>
    <t>ESSPROS - glavni sistem</t>
  </si>
  <si>
    <t>Korisnici invalidskih penzija - ukupno</t>
  </si>
  <si>
    <t>Korisnici starosnih penzija - ukupno</t>
  </si>
  <si>
    <t>Korisnici porodičnih penzija - ukupno</t>
  </si>
  <si>
    <t xml:space="preserve">Korisnici penzija - UKUPNO </t>
  </si>
  <si>
    <t>Korisnice penzija - ŽENE</t>
  </si>
  <si>
    <t>Korisnice invalidskih penzija - žene</t>
  </si>
  <si>
    <t>Korisnice starosnih penzija - žene</t>
  </si>
  <si>
    <t>Korisnice porodičnih penzija - žene</t>
  </si>
  <si>
    <t>Korisnici penzija - MUŠKARCI</t>
  </si>
  <si>
    <t>Korisnici invalidskih penzija - muškarci</t>
  </si>
  <si>
    <t>Korisnici starosnih penzija - muškarci</t>
  </si>
  <si>
    <t>Korisnici porodičnih penzija - muškarci</t>
  </si>
  <si>
    <t>Korisnice penzija - žene (ukupno korisnica)</t>
  </si>
  <si>
    <t>Korisnici penzija - muškarci (ukupno korisnika)</t>
  </si>
  <si>
    <r>
      <rPr>
        <b/>
        <i/>
        <sz val="10"/>
        <color indexed="8"/>
        <rFont val="Calibri"/>
        <family val="2"/>
      </rPr>
      <t>Federacija BiH:</t>
    </r>
    <r>
      <rPr>
        <sz val="10"/>
        <color indexed="8"/>
        <rFont val="Calibri"/>
        <family val="2"/>
      </rPr>
      <t xml:space="preserve"> Zavod penzijskog/mirovinskog i invalidskog osiguranja (PIO/MIO), Zavod zdravstvenog osiguranja i reosiguranja, Zavod za zapošljavanje, Ministarstvo rada i socijalne politike, kantonalna ministarstva iz oblasti socijalne zaštite (10 ministarstava) i Ministarstvo za pitanja boraca i invalida odbrambeno-oslobodilačkog rata. 
</t>
    </r>
    <r>
      <rPr>
        <b/>
        <i/>
        <sz val="10"/>
        <color indexed="8"/>
        <rFont val="Calibri"/>
        <family val="2"/>
      </rPr>
      <t xml:space="preserve">Republika Srpska: </t>
    </r>
    <r>
      <rPr>
        <sz val="10"/>
        <color indexed="8"/>
        <rFont val="Calibri"/>
        <family val="2"/>
      </rPr>
      <t xml:space="preserve">Zavod penzijsko-invalidskog osiguranja, Fond zdravstvenog osiguranja, Zavod za zapošljavanje, Ministarstvo zdravlja i socijalne politike, Fond dječije zaštite, Ministarstvo rada i boračko-invalidske zaštite i Jedinice lokalne samouprave.
</t>
    </r>
    <r>
      <rPr>
        <b/>
        <i/>
        <sz val="10"/>
        <color indexed="8"/>
        <rFont val="Calibri"/>
        <family val="2"/>
      </rPr>
      <t>Brčko distrikt:</t>
    </r>
    <r>
      <rPr>
        <sz val="10"/>
        <color indexed="8"/>
        <rFont val="Calibri"/>
        <family val="2"/>
      </rPr>
      <t xml:space="preserve"> Fond zdravstvenog osiguranja, Zavod za zapošljavanje i Vlada Brčko Distrikta – Odjeljenje za zdravstvo i ostale usluge, pododjeljenje za socijalnu zaštitu. 
Pored administrativnih podataka, za procjenu podataka Šeme Poslodavac, koristi se i Anketa o troškovima rada </t>
    </r>
    <r>
      <rPr>
        <i/>
        <sz val="10"/>
        <color indexed="8"/>
        <rFont val="Calibri"/>
        <family val="2"/>
      </rPr>
      <t>(Labour Cost Survey)</t>
    </r>
    <r>
      <rPr>
        <sz val="10"/>
        <color indexed="8"/>
        <rFont val="Calibri"/>
        <family val="2"/>
      </rPr>
      <t xml:space="preserve"> za BiH. </t>
    </r>
  </si>
  <si>
    <t>ESSPROS je harmonizovani sistem koji pruža sredstvo analize i poređenje finansijskih tokova socijalne zaštite. Ciljevi ESSPROS-a su pružiti sveobuhvatan opis socijalne zaštite u državama članicama Evropske unije i zemljama kandidatima za članstvo u Evropskoj uniji, finansiranja socijalnih naknada te stvoriti sistem pogodan za međunarodnu uporedivost i usklađenost s drugim statistikama.
Glavni ESSPROS sistem predstavlja podatke o datim socijalnim naknadama i njihovom finansiranju u toku jedne godine, kao prihode i izdatke jedinica koje su odgovorne za pružanje socijalne zaštite.</t>
  </si>
  <si>
    <t>Izdaci programa socijalne zaštite klasifikuju se prema vrsti, pa tako razlikujemo naknade socijalne zaštite, administrativne troškove, transfere preusmjerene na druge programe i ostale izdatke. Naknade socijalne zaštite dijele se na naknade bez provjere materijalnog stanja i naknade socijalne zaštite zasnovane na provjeri materijalnog stanja. Osim toga, naknade su klasifikovane prema tipu naknade na novčane naknade, nenovčane naknade te na socijalne doprinose preusmjerene između programa. Novčane naknade i naknade u naturi mogu biti periodične ili jednokratne.</t>
  </si>
  <si>
    <t>Ukupni izdaci u  ESSPROS-u u KM</t>
  </si>
  <si>
    <t>Ukupni primici u ESSPROS-u u KM</t>
  </si>
  <si>
    <t>Ukupni izdaci u ESSPROS-u</t>
  </si>
  <si>
    <t>Ukupni primici u ESSPROS-u</t>
  </si>
  <si>
    <t>Primici socijalne zaštite također se raspoređuju prema vrsti na socijalne doprinose, opće doprinose države, transfere iz drugih programa i ostale prihode.</t>
  </si>
  <si>
    <t>Funkcije socijalne zaštite</t>
  </si>
  <si>
    <t>Potrošnja na funkciju Korisnici porodične penzije u KM</t>
  </si>
  <si>
    <t xml:space="preserve">Funkcije socijalne zaštite odnose se na primarnu svrhu za koju se pruža socijalna zaštita, bez obzira na zakonske i institucionalne propise. Tip naknade odnosi se na oblik pružanja zaštite. ESSPROS razlikuje osam funkcija socijalne zaštite: Bolest/zdravstvena zaštita, Invaliditet, Starost, Korisnici porodične penzije, Porodica/djeca, Nezaposlenost, Stanovanje i Socijalna isključenost. </t>
  </si>
  <si>
    <t>Potrošnja na funkciju Bolest/zdravstvena zaštita u KM</t>
  </si>
  <si>
    <t>Potrošnja na funkciju Porodica/djeca u KM</t>
  </si>
  <si>
    <t>Bolest/zdravstvena zaštita</t>
  </si>
  <si>
    <t>Invaliditet obuhvata održavanje prihoda i novčana pomoć ili pomoć u naturi (osim zdravstvene zaštite) u vezi sa nemogućnošću fizički i mentalno invalidnih osoba da se uključe u privredne i društvene aktivnosti.</t>
  </si>
  <si>
    <t>Invaliditet</t>
  </si>
  <si>
    <t>Starost obuhvata održavanje prihoda u vidu novčane pomoći ili pomoći u naturi u vezi sa starošću.</t>
  </si>
  <si>
    <t>Starost</t>
  </si>
  <si>
    <t>Korisnici porodične penzije</t>
  </si>
  <si>
    <t>Porodica/djeca obuhvata novčana pomoć ili pomoć u naturi u vezi sa troškovima trudnoće, poroda i usvajanja, odgajanja djece i brige za druge članove porodice.</t>
  </si>
  <si>
    <t xml:space="preserve">Porodica/djeca </t>
  </si>
  <si>
    <t>Nezaposlenost obuhvata održavanje prihoda u vidu novčane pomoć i pomoću u dobrima i uslugama koji su nastali uslijed nezaposlenosti.</t>
  </si>
  <si>
    <t xml:space="preserve">Nezaposlenost </t>
  </si>
  <si>
    <t>Stanovanje obuhvata pomoć u izmirenju troškova stanovanja.</t>
  </si>
  <si>
    <t>Stanovanje</t>
  </si>
  <si>
    <t>Socijalna isključenost obuhvata novčane naknade ili naknade u naturi posebno namijenjene za borbu protiv socijalne isključenosti za slučajeve koji nisu nigdje drugdje klasifikovani.</t>
  </si>
  <si>
    <t xml:space="preserve">Socijalna isključenost </t>
  </si>
  <si>
    <t xml:space="preserve">Modul o korisnicima penzija prikazuje ukupan broj korisnika penzija kroz tri funkcije: invaliditet, starost i preživjeli uzdržavani članovi, te prema spolu. 
Korisnici penzija definišu se kao primatelji jedne ili više periodičnih novčanih naknada programa socijalne zaštite, ali se osoba koja prima više od jedne penzije računa samo jedanput – izbjegava se dvostruko brojanje.
</t>
  </si>
  <si>
    <t>Korisnici penzija</t>
  </si>
  <si>
    <t>ESSPROS - glavni sustav</t>
  </si>
  <si>
    <t xml:space="preserve">Korisnici mirovina - UKUPNO </t>
  </si>
  <si>
    <t>Korisnice mirovine - ŽENE</t>
  </si>
  <si>
    <t>Korisnici mirovina - MUŠKARCI</t>
  </si>
  <si>
    <t xml:space="preserve">Корисници пензија - УКУПНО </t>
  </si>
  <si>
    <t>Кориснице пензија - ЖЕНЕ</t>
  </si>
  <si>
    <t>Корисници пензија - МУШКАРЦИ</t>
  </si>
  <si>
    <t>ESSPROS - главни систем</t>
  </si>
  <si>
    <t>Potrošnja na funkciju Korisnici оbiteljskih mirovina u KM</t>
  </si>
  <si>
    <t>Potrošnja na funkciju Obitelj/djeca u KM</t>
  </si>
  <si>
    <t>Korisnici mirovina - ukupno</t>
  </si>
  <si>
    <t>Korisnici invalidskih mirovina - ukupno</t>
  </si>
  <si>
    <t>Korisnici starosnih mirovina - ukupno</t>
  </si>
  <si>
    <t>Korisnici obiteljskih mirovina - ukupno</t>
  </si>
  <si>
    <t>Korisnice mirovina - žene (ukupno korisnica)</t>
  </si>
  <si>
    <t>Korisnice invalidskih mirovina - žene</t>
  </si>
  <si>
    <t>Korisnice starosnih mirovina - žene</t>
  </si>
  <si>
    <t>Korisnice obiteljskih mirovina - žene</t>
  </si>
  <si>
    <t>Korisnici mirovina - muškarci (ukupno korisnika)</t>
  </si>
  <si>
    <t>Korisnici invalidskih mirovina - muškarci</t>
  </si>
  <si>
    <t>Korisnici starosnih mirovina - muškarci</t>
  </si>
  <si>
    <t>Korisnici obiteljskih mirovina - muškarci</t>
  </si>
  <si>
    <t>Укупни издаци у ESSPROS-у у КМ</t>
  </si>
  <si>
    <t>Укупни примици у ESSPROS-у у КМ</t>
  </si>
  <si>
    <t>Потрошња на функцију Инвалидитет у КМ</t>
  </si>
  <si>
    <t>Потрошња на функцију Старост у КМ</t>
  </si>
  <si>
    <t>Потрошња на функцију Корисници породичне пензије у КМ</t>
  </si>
  <si>
    <t>Потрошња на функцију Породица/дјеца у КМ</t>
  </si>
  <si>
    <t>Потрошња на функцију Незапосленост у КМ</t>
  </si>
  <si>
    <t>Потрошња на функцију Становање у КМ</t>
  </si>
  <si>
    <t>Потрошња на функцију Социјална искљученост у КМ</t>
  </si>
  <si>
    <t>Корисници пензија - укупно</t>
  </si>
  <si>
    <t>Корисници инвалидских пензија - укупно</t>
  </si>
  <si>
    <t>Корисници старосних пензија - укупно</t>
  </si>
  <si>
    <t>Корисници породичних пензија - укупно</t>
  </si>
  <si>
    <t>Кориснице пензија - жене (укупно корисница)</t>
  </si>
  <si>
    <t>Кориснице инвалидских пензија - жене</t>
  </si>
  <si>
    <t>Кориснице старосних пензија - жене</t>
  </si>
  <si>
    <t>Кориснице породичних пензија - жене</t>
  </si>
  <si>
    <t>Корисници пензија - мушкарци (укупно корисника)</t>
  </si>
  <si>
    <t>Корисници инвалидских пензија - мушкарци</t>
  </si>
  <si>
    <t>Корисници старосних пензија - мушкарци</t>
  </si>
  <si>
    <t>Корисници породичних пензија - мушкарци</t>
  </si>
  <si>
    <t>Потрошња на функцију Болест/здравствена заштита у КМ</t>
  </si>
  <si>
    <r>
      <rPr>
        <b/>
        <i/>
        <sz val="10"/>
        <color indexed="8"/>
        <rFont val="Calibri"/>
        <family val="2"/>
      </rPr>
      <t>Federacija BiH:</t>
    </r>
    <r>
      <rPr>
        <sz val="10"/>
        <color indexed="8"/>
        <rFont val="Calibri"/>
        <family val="2"/>
      </rPr>
      <t xml:space="preserve"> Zavod penzijskog/mirovinskog i invalidskog osiguranja (PIO/MIO), Zavod zdravstvenog osiguranja i reosiguranja, Zavod za zapošljavanje, Ministarstvo rada i socijalne politike, kantonalna ministarstva iz oblasti socijalne zaštite (10 ministarstava) i Ministarstvo za pitanja boraca i invalida odbrambeno-oslobodilačkog rata. 
</t>
    </r>
    <r>
      <rPr>
        <b/>
        <i/>
        <sz val="10"/>
        <color indexed="8"/>
        <rFont val="Calibri"/>
        <family val="2"/>
      </rPr>
      <t xml:space="preserve">Republika Srpska: </t>
    </r>
    <r>
      <rPr>
        <sz val="10"/>
        <color indexed="8"/>
        <rFont val="Calibri"/>
        <family val="2"/>
      </rPr>
      <t xml:space="preserve">Zavod penzijsko-invalidskog osiguranja, Fond zdravstvenog osiguranja, Zavod za zapošljavanje, Ministarstvo zdravlja i socijalne politike, Fond dječije zaštite, Ministarstvo rada i boračko-invalidske zaštite i Jedinice lokalne samouprave.
</t>
    </r>
    <r>
      <rPr>
        <b/>
        <i/>
        <sz val="10"/>
        <color indexed="8"/>
        <rFont val="Calibri"/>
        <family val="2"/>
      </rPr>
      <t>Brčko distrikt:</t>
    </r>
    <r>
      <rPr>
        <sz val="10"/>
        <color indexed="8"/>
        <rFont val="Calibri"/>
        <family val="2"/>
      </rPr>
      <t xml:space="preserve"> Fond zdravstvenog osiguranja, Zavod za zapošljavanje i Vlada Brčko distrikta – Odjeljenje za zdravstvo i ostale usluge, pododjeljenje za socijalnu zaštitu. 
Pored administrativnih podataka, za procjenu podataka Šeme Poslodavac, koristi se i Anketa o troškovima rada </t>
    </r>
    <r>
      <rPr>
        <i/>
        <sz val="10"/>
        <color indexed="8"/>
        <rFont val="Calibri"/>
        <family val="2"/>
      </rPr>
      <t>(Labour Cost Survey)</t>
    </r>
    <r>
      <rPr>
        <sz val="10"/>
        <color indexed="8"/>
        <rFont val="Calibri"/>
        <family val="2"/>
      </rPr>
      <t xml:space="preserve"> za BiH. </t>
    </r>
  </si>
  <si>
    <t>Pravni i metodološki temelj</t>
  </si>
  <si>
    <t>Jedinice izvješća</t>
  </si>
  <si>
    <t>Referentno razdoblje</t>
  </si>
  <si>
    <t xml:space="preserve">Pravni osnov ESSPROS istraživanja čine regulative donesene na nivou Evropske unije, od kojih je najvažnija Regulativa broj 458/2007 Evropskog parlamenta i Vijeća Evropske unije od 25. aprila 2007. godine, koja definiše glavni ESSPROS sistem. Postoje i dodatne regulative koje definišu prikladne formate za prijenos podataka i kriterija za mjerenje kvaliteta glavnog ESSPROS sistema i modula o korisnicima penzija, te dodatne klasifikacije i ažuriranje pravila za diseminiaciju glavnog ESSPROS sistema i modula o korisnicima penzija. </t>
  </si>
  <si>
    <t>Funkcija Korisnici porodične penzije obuhvata održavanje prihoda u vidu novčane pomoći ili pomoći u naturi uslijed smrti člana porodice.</t>
  </si>
  <si>
    <t>Potrošnja na funkciju Bolest/zdravstvena skrb u KM</t>
  </si>
  <si>
    <t xml:space="preserve">Pravni temelj ESSPROS istraživanja čine regulative donesene na razini Europske unije, od kojih je najvažnija Regulativa broj 458/2007 Europskog parlamenta i Vijeća Europske unije od 25. travnja  2007. godine, koja definira glavni ESSPROS sustav. Postoje i dodatne regulative koje definiraju prikladne formate za prijenos podataka i kriterija za mjerenje kvalitete glavnog ESSPROS sustava i modula o korisnicima mirovina, te dodatne klasifikacije i ažuriranje pravila za diseminiaciju glavnog ESSPROS sustava i modula o korisnicima mirovina. </t>
  </si>
  <si>
    <t>ESSPROS je harmonizirani sustav koji pruža sredstvo analize i poređenje financijskih tokova socijalne zaštite. Ciljevi ESSPROS-a su pružiti sveobuhvatan opis socijalne zaštite u državama članicama Europske unije i zemljama kandidatima za članstvo u Europskoj uniji, financiranja socijalnih naknada te stvoriti sustav pogodan za međunarodnu usporedivost i usklađenost s drugim statistikama.
Glavni ESSPROS sustav predstavlja podatke o datim socijalnim naknadama i njihovom financiranju u tijeku jedne godine, kao prihode i izdatke jedinica koje su odgovorne za pružanje socijalne zaštite.</t>
  </si>
  <si>
    <t>Izdaci programa socijalne zaštite klasificiraju se prema vrsti, pa tako razlikujemo naknade socijalne zaštite, administrativne troškove, transfere preusmjerene na druge programe i ostale izdatke. Naknade socijalne zaštite dijele se na naknade bez provjere materijalnog stanja i naknade socijalne zaštite utemeljene na provjeri materijalnog stanja. Osim toga, naknade su klasificirane prema tipu naknade na novčane naknade, nenovčane naknade te na socijalne doprinose preusmjerene između programa. Novčane naknade i naknade u naturi mogu biti periodične ili jednokratne.</t>
  </si>
  <si>
    <t>Bolest/zdravstvena skrb</t>
  </si>
  <si>
    <t xml:space="preserve">Funkcije socijalne zaštite odnose se na primarnu svrhu za koju se pruža socijalna zaštita, bez obzira na zakonske i institucionalne propise. Tip naknade odnosi se na oblik pružanja zaštite. ESSPROS razlikuje osam funkcija socijalne zaštite: Bolest/zdravstvena skrb, Invaliditet, Starost, Korisnici obiteljske mirovine, Obitelj/djeca, Nezaposlenost, Stanovanje i Socijalna isključenost. </t>
  </si>
  <si>
    <t>Invaliditet obuhvaća održavanje prihoda i novčana pomoć ili pomoć u naturi (osim zdravstvene zaštite) u vezi sa nemogućnošću fizički i mentalno invalidnih osoba da se uključe u privredne i društvene aktivnosti.</t>
  </si>
  <si>
    <t>Funkcija Korisnici obiteljske mirovine obuhvaća održavanje prihoda u vidu novčane pomoći ili pomoći u naturi uslijed smrti člana obitelji.</t>
  </si>
  <si>
    <t xml:space="preserve">Obitelj/djeca </t>
  </si>
  <si>
    <t>Obitelj/djeca obuhvaća novčana pomoć ili pomoć u naturi u vezi sa troškovima trudnoće, poroda i usvajanja, odgajanja djece i brige za druge članove obitelji.</t>
  </si>
  <si>
    <t>Nezaposlenost obuhvaća održavanje prihoda u vidu novčane pomoć i pomoću u dobrima i uslugama koji su nastali uslijed nezaposlenosti.</t>
  </si>
  <si>
    <t>Stanovanje obuhvaća pomoć u izmirenju troškova stanovanja.</t>
  </si>
  <si>
    <t>Socijalna isključenost obuhvaća novčane naknade ili naknade u naturi posebno namijenjene za borbu protiv socijalne isključenosti za slučajeve koji nisu nigdje drugdje klasificirani.</t>
  </si>
  <si>
    <t>Korisnici mirovina</t>
  </si>
  <si>
    <t>МЕТОДОЛОШКА ОБЈАШЊЕЊА</t>
  </si>
  <si>
    <t>Правна и методолошка основа</t>
  </si>
  <si>
    <t>Циљ истраживања</t>
  </si>
  <si>
    <t xml:space="preserve">Извјештајне јединице </t>
  </si>
  <si>
    <t>Референтни период</t>
  </si>
  <si>
    <t>Календарска година.</t>
  </si>
  <si>
    <t>Издаци програма социјалне заштите класификују се према врсти, па тако разликујемо накнаде социјалне заштите, административне трошкове, трансфере преусмјерене на друге програме и остале издатке. Накнаде социјалне заштите дијеле се на накнаде без провјере материјалног стања и накнаде социјалне заштите засноване на провјери материјалног стања. Осим тога, накнаде су класификоване према типу накнаде на новчане накнаде, неновчане накнаде те на социјалне доприносе преусмјерене између програма. Новчане накнаде и накнаде у натури могу бити периодичне или једнократне.</t>
  </si>
  <si>
    <t>Функције социјалне заштите</t>
  </si>
  <si>
    <t>Болест/здравствена заштита</t>
  </si>
  <si>
    <t>Инвалидитет</t>
  </si>
  <si>
    <t>Старост</t>
  </si>
  <si>
    <t>Старост обухвата одржавање прихода у виду новчане помоћи или помоћи у натури у вези са старошћу.</t>
  </si>
  <si>
    <t>Корисници породичне пензије</t>
  </si>
  <si>
    <t xml:space="preserve">Породица/дјеца </t>
  </si>
  <si>
    <t>Породица/дјеца обухвата новчана помоћ или помоћ у натури у вези са трошковима трудноће, порода и усвајања, одгајања дјеце и бриге за друге чланове породице.</t>
  </si>
  <si>
    <t xml:space="preserve">Незапосленост </t>
  </si>
  <si>
    <t>Становање</t>
  </si>
  <si>
    <t>Становање обухвата помоћ у измирењу трошкова становања.</t>
  </si>
  <si>
    <t xml:space="preserve">Социјална искљученост </t>
  </si>
  <si>
    <t>Социјална искљученост обухвата новчане накнаде или накнаде у натури посебно намијењене за борбу против социјалне искључености за случајеве који нису нигдје другдје класификовани.</t>
  </si>
  <si>
    <t>Корисници пензија</t>
  </si>
  <si>
    <t xml:space="preserve">Правни основ ESSPROS истраживања чине регулативе донесене на нивоу Европске уније, од којих је најважнија Регулатива број 458/2007 Европског парламента и Савјета Европске уније од 25. априла  2007. године, која дефинише главни ESSPROS систем. Постоје и додатне регулативе које дефинишу прикладне формате за пренос података и критеријума за мјерење квалитета главног ESSPROS система и модула о корисницима пензија, те додатне класификације и ажурирање правила за дисеминиацију главног ESSPROS система и модула о корисницима пензија. </t>
  </si>
  <si>
    <t>ESSPROS је хармонизовани систем који пружа средство анализе и поређење финансијских токова социјалне заштите. Циљеви ESSPROS-а су пружити свеобухватан опис социјалне заштите у државама чланицама Европске уније и земљама кандидатима за чланство у Европској унији, финансирања социјалних накнада те створити систем погодан за међународну упоредивост и усклађеност с другим статистикама.
Главни ESSPROS систем представља податке о датим социјалним накнадама и њиховом финансирању у току једне године, као приходе и издатке јединица које су одговорне за пружање социјалне заштите.</t>
  </si>
  <si>
    <r>
      <t>Федерација БиХ: Завод пензијског/мировинског и инвалидског осигурања (ПИО/МИО), Завод здравственог осигурања и реосигурања, Завод за запошљавање, Министарство рада и социјалне политике, кантонална министарства из области социјалне заштите (10 министарстава) и Министарство за питања бораца и инвалида одбрамбено-ослободилачког рата. 
Република Српска: Завод пензијско-инвалидског осигурања, Фонд здравственог осигурања, Завод за запошљавање, Министарство здравља и социјалне политике, Фонд дјечије заштите, Министарство рада и борачко-инвалидске заштите и Јединице локалне самоуправе.
Брчко дистрикт: Фонд здравственог осигурања, Завод за запошљавање и Влада Брчко дистрикта – Одјељење за здравство и остале услуге, пододјељење за социјалну заштиту. 
Поред административних података, за процјену података Шеме Послодавац, користи се и Анкета о трошковима рада (</t>
    </r>
    <r>
      <rPr>
        <i/>
        <sz val="10"/>
        <color indexed="8"/>
        <rFont val="Calibri"/>
        <family val="2"/>
      </rPr>
      <t>Labour Cost Survey</t>
    </r>
    <r>
      <rPr>
        <sz val="10"/>
        <color indexed="8"/>
        <rFont val="Calibri"/>
        <family val="2"/>
      </rPr>
      <t xml:space="preserve">) за БиХ. </t>
    </r>
  </si>
  <si>
    <t>Укупни издаци у ESSPROS-у</t>
  </si>
  <si>
    <t>Укупни примици у ESSPROS-у</t>
  </si>
  <si>
    <t>Примици социјалне заштите такође се распоређују према врсти на социјалне доприносе, опште доприносе државе, трансфере из других програма и остале приходе.</t>
  </si>
  <si>
    <t xml:space="preserve">Функције социјалне заштите односе се на примарну сврху за коју се пружа социјална заштита, без обзира на законске и институционалне прописе. Тип накнаде односи се на облик пружања заштите. ESSPROS разликује осам функција социјалне заштите: Болест/здравствена заштита, Инвалидитет, Старост, Корисници породичне пензије, Породица/дјеца, Незапосленост, Становање и Социјална искљученост. </t>
  </si>
  <si>
    <t>Bolest/zdravstvena skrb obuhvaća održavanje prihoda i novčanu pomoć u vezi sa psihičkim ili fizičkim oboljenjem, isključujući invaliditet. Zdravstvena zaštita namijenjena održavanju, obnavljanju ili popravljanju zdravlja osoba koje uživaju zaštitu bez obzira na uzrok oboljenja.</t>
  </si>
  <si>
    <t>Bolest/zdravstvena zaštita obuhvata održavanje prihoda i novčanu pomoć u vezi sa psihičkim ili fizičkim oboljenjem, isključujući invaliditet. Zdravstvena zaštita namijenjena održavanju, obnavljanju ili popravljanju zdravlja osoba koje uživaju zaštitu bez obzira na uzrok oboljenja.</t>
  </si>
  <si>
    <t>Болест/здравствена заштита обухвата одржавање прихода и новчану помоћ у вези са психичким или физичким обољењем, искључујући инвалидитет. Здравствена заштита намијењена одржавању, обнављању или поправљању здравља лица која уживају заштиту без обзира на узрок обољења.</t>
  </si>
  <si>
    <t>Инвалидитет обухвата одржавање прихода и новчана помоћ или помоћ у натури (осим здравствене заштите) у вези са немогућношћу физички и ментално инвалидних лица да се укључе у привредне и друштвене активности.</t>
  </si>
  <si>
    <t>Функција Корисници породичне пензије обухвата одржавање прихода у виду новчане помоћи или помоћи у натури усљед смрти члана породице.</t>
  </si>
  <si>
    <t>Незапосленост обухвата одржавање прихода у виду новчане помоћ и помоћу у добрима и услугама који су настали усљед незапослености.</t>
  </si>
  <si>
    <t>Korisnici obiteljske mirovine</t>
  </si>
  <si>
    <t>Starost obuhvaća održavanje prihoda u vidu novčane pomoći ili pomoći u naturi u vezi sa starošću.</t>
  </si>
  <si>
    <t>BS</t>
  </si>
  <si>
    <t>HR</t>
  </si>
  <si>
    <t>SR</t>
  </si>
  <si>
    <t>EN</t>
  </si>
  <si>
    <t>Modul o korisnicima mirovina prikazuje ukupan broj korisnika mirovina kroz tri funkcije: invaliditet, starost i preživjeli uzdržavani članovi, te prema spolu. 
Korisnici mirovina definiraju se kao primatelji jedne ili više periodičnih novčanih naknada programa socijalne zaštite, ali se osoba koja prima više od jedne mirovine računa samo jedanput – izbjegava se dvostruko brojanje.</t>
  </si>
  <si>
    <t>Модул о корисницима пензија приказује укупан број корисника пензија кроз три функције: инвалидитет, старост и преживјели уздржавани чланови, те према полу. 
Корисници пензија дефинишу се као примаоци једне или више периодичних новчаних накнада програма социјалне заштите, али се лице које прима више од једне пензије рачуна само једанпут – избјегава се двоструко бројање.</t>
  </si>
  <si>
    <t>The legal basis are the regulations adopted at the level of the European Union, the most important of which is Regulation 458/2007 of the European Parliament and of the Council of the European Union of 25 April 2007 defining the main ESSPROS system. There are additional regulations that define appropriate data transmission formats and criteria for measuring the quality of the ESSPROS main system and the pension beneficiaries module, as well as additional classifications and update rules for the dissemination of the main ESSPROS system and pension beneficiaries module.</t>
  </si>
  <si>
    <t>The ESSPROS is a harmonised system that serves as an instrument of the analysis and comparison of financial flows of the social protection. The objectives of the ESSPROS are to provide a comprehensive description of the social protection in the EU Member States and candidate states for the membership in the European Union, financing of social benefits, and to establish a system suitable for the international comparability and harmonisation with other statistics.
The ESSPROS core system represents data on social benefits and their funding during one year, as receipts and expenditures of units responsible for providing social protection.</t>
  </si>
  <si>
    <t>Legal and methodological base</t>
  </si>
  <si>
    <t>Purpose of the survey</t>
  </si>
  <si>
    <t>Reporting units</t>
  </si>
  <si>
    <r>
      <rPr>
        <b/>
        <i/>
        <sz val="10"/>
        <color indexed="8"/>
        <rFont val="Calibri"/>
        <family val="2"/>
      </rPr>
      <t xml:space="preserve">Federation of BiH: </t>
    </r>
    <r>
      <rPr>
        <sz val="10"/>
        <color indexed="8"/>
        <rFont val="Calibri"/>
        <family val="2"/>
      </rPr>
      <t xml:space="preserve">Pension and Disability Insurance Institute (PIO / MIO), Health Insurance and Reinsurance Institute, Labour and Employment Service, Ministry of Labour and Social Policy, cantonal ministries in the field of social protection (10 ministries) and the Ministry For Issues Of The Veterans and Disabled Veterans Of The Defensive-Liberation War. 
</t>
    </r>
    <r>
      <rPr>
        <b/>
        <i/>
        <sz val="10"/>
        <color indexed="8"/>
        <rFont val="Calibri"/>
        <family val="2"/>
      </rPr>
      <t xml:space="preserve">Republika Srpska: </t>
    </r>
    <r>
      <rPr>
        <sz val="10"/>
        <color indexed="8"/>
        <rFont val="Calibri"/>
        <family val="2"/>
      </rPr>
      <t xml:space="preserve">The Fund for Pension and Disability Insurance; Health Insurance Fund; Republika Srpska Employment Institute; Ministry of Health and Social Welfare; Public Child Protection Fund; Ministry of Labour, War
Veterans and Disabled Persons' Protection and the Local Self-Government Units (6 cities and 46 municipalities)
</t>
    </r>
    <r>
      <rPr>
        <b/>
        <i/>
        <sz val="10"/>
        <color indexed="8"/>
        <rFont val="Calibri"/>
        <family val="2"/>
      </rPr>
      <t xml:space="preserve">District of Brčko: </t>
    </r>
    <r>
      <rPr>
        <sz val="10"/>
        <color indexed="8"/>
        <rFont val="Calibri"/>
        <family val="2"/>
      </rPr>
      <t>Health Insurance Fund; Employment Service and Government of the Brčko District - Department of Health and Other Services, Social Protection Division.
In addition to administrative data, the Labor Cost Survey for BiH is used to assess the data of the Employer Scheme.</t>
    </r>
  </si>
  <si>
    <t>Reference period</t>
  </si>
  <si>
    <t>Calendar year.</t>
  </si>
  <si>
    <t>Disability covers income maintenance, support in cash or kind (except health care) in connection with the inability of physically or mentally disabled people to engage in economic and social activities.</t>
  </si>
  <si>
    <t>Disability</t>
  </si>
  <si>
    <t>Old age includes income maintenance and support in cash or kind in connection with old age.</t>
  </si>
  <si>
    <t>Old age</t>
  </si>
  <si>
    <t>Survivors implies income maintenance and support in cash or kind in connection with the death of a family member.</t>
  </si>
  <si>
    <t>Survivors</t>
  </si>
  <si>
    <t>Family/Children includes support in cash or kind in connection with the costs of pregnancy, childbirth and adoption, bringing up children and caring for other family members.</t>
  </si>
  <si>
    <t>Family/Children</t>
  </si>
  <si>
    <t>Unemployment implies income maintenance and support in cash or kind in connection with unemployment.</t>
  </si>
  <si>
    <t>Unemployment</t>
  </si>
  <si>
    <t>Housing includes assistance in settling of housing cost.</t>
  </si>
  <si>
    <t>Housing</t>
  </si>
  <si>
    <t>Social exclusion not elsewhere classified covers benefits in cash or kind specifically intended to combat social exclusion where it is not covered by one of the other functions.</t>
  </si>
  <si>
    <t>Social exclusion</t>
  </si>
  <si>
    <t>ESSPROS - core system</t>
  </si>
  <si>
    <t>Pension beneficiaries - TOTAL</t>
  </si>
  <si>
    <t>Pension beneficiaries - WOMEN</t>
  </si>
  <si>
    <t>Pension beneficiaries - MEN</t>
  </si>
  <si>
    <t>Total ESSPROS expenditures in KM</t>
  </si>
  <si>
    <t>Total ESSPROS receipts in KM</t>
  </si>
  <si>
    <t>Expenditure on function Sickness/Health care in KM</t>
  </si>
  <si>
    <t>Expenditure on function Disability in KM</t>
  </si>
  <si>
    <t>Expenditure on function Old age in KM</t>
  </si>
  <si>
    <t>Expenditure on function Survivors in KM</t>
  </si>
  <si>
    <t>Expenditure on function Family/Children in KM</t>
  </si>
  <si>
    <t>Expenditure on function Unemployment in KM</t>
  </si>
  <si>
    <t>Expenditure on function Housing in KM</t>
  </si>
  <si>
    <t>Expenditure on function Social exclusion in KM</t>
  </si>
  <si>
    <t>Pension beneficiaries - Total</t>
  </si>
  <si>
    <t>Disability pension beneficiaries - Total</t>
  </si>
  <si>
    <t>Old-age pension beneficiaries - Total</t>
  </si>
  <si>
    <t>Survivors` pension beneficiaries - Total</t>
  </si>
  <si>
    <t>Pension beneficiaries - Women (total)</t>
  </si>
  <si>
    <t>Disability pension beneficiaries - Women</t>
  </si>
  <si>
    <t>Old-age pension beneficiaries - Women</t>
  </si>
  <si>
    <t>Survivors` pension beneficiaries - Women</t>
  </si>
  <si>
    <t>Pension beneficiaries - Men (total)</t>
  </si>
  <si>
    <t>Disability pension beneficiaries - Men</t>
  </si>
  <si>
    <t>Old-age pension beneficiaries - Men</t>
  </si>
  <si>
    <t>Survivors` pension beneficiaries - Men</t>
  </si>
  <si>
    <t>Sickness/Health care – the risk of sickness comprises the maintenance of the income and support in cash in connection with a physical or mental illness, excluding disability. The health care need covers maintenance, restoration or improvement of the health of the people protected, irrespective of the origin of the disorder</t>
  </si>
  <si>
    <t>Sickness/Health care</t>
  </si>
  <si>
    <t xml:space="preserve">Module on pension beneficiaries indicates the total number of pension beneficiaries in three functions: disability, age and survivors, and sex.  
Pension beneficiaries are defined as recipients of one or more periodic cash benefits of a social protection scheme, but person who receives more than one pension is counted only once – double counting is to be avoided.
</t>
  </si>
  <si>
    <t xml:space="preserve">Pension beneficiaries </t>
  </si>
  <si>
    <t>The expenditures of social protection schemes are the following: social benefits, administration costs, transfers to other schemes and other expenditure. The social protection benefits are divided into non means-tested social protection benefits and means-tested social protection benefits. Moreover, social protection benefits are classified to cash benefits, benefits in kind and social contributions re-routed between schemes. Cash benefits and benefits in kind can be periodic or lump-sum.</t>
  </si>
  <si>
    <t xml:space="preserve">Expenditures of social protection schemes </t>
  </si>
  <si>
    <t>Receipts of social protection schemes are classified by type to social contributions, general government contributions, transfers from other schemes and other receipts.</t>
  </si>
  <si>
    <t xml:space="preserve">Receipts of social protection schemes </t>
  </si>
  <si>
    <t xml:space="preserve">The functions of a social protection refers to the primary purpose for which social protection is provided, irrespective of legislative or institutional provisions. The benefit type refers to the form of protection. ESSPROS recognizes eight functions of social protection: Sickness/Health care, Disability, Old age, Family/Children, Survivors, Unemployment and Social exclusion.  </t>
  </si>
  <si>
    <t>Functions of a social protection</t>
  </si>
</sst>
</file>

<file path=xl/styles.xml><?xml version="1.0" encoding="utf-8"?>
<styleSheet xmlns="http://schemas.openxmlformats.org/spreadsheetml/2006/main">
  <numFmts count="10">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_-* #,##0_-;\-* #,##0_-;_-* &quot;-&quot;_-;_-@_-"/>
    <numFmt numFmtId="165" formatCode="_-* #,##0.00_-;\-* #,##0.00_-;_-* &quot;-&quot;??_-;_-@_-"/>
  </numFmts>
  <fonts count="46">
    <font>
      <sz val="11"/>
      <color theme="1"/>
      <name val="Calibri"/>
      <family val="2"/>
    </font>
    <font>
      <sz val="11"/>
      <color indexed="8"/>
      <name val="Calibri"/>
      <family val="2"/>
    </font>
    <font>
      <sz val="10"/>
      <name val="Arial"/>
      <family val="2"/>
    </font>
    <font>
      <sz val="10"/>
      <name val="MS Sans Serif"/>
      <family val="2"/>
    </font>
    <font>
      <sz val="12"/>
      <name val="Arial"/>
      <family val="2"/>
    </font>
    <font>
      <sz val="10"/>
      <color indexed="8"/>
      <name val="Calibri"/>
      <family val="2"/>
    </font>
    <font>
      <i/>
      <sz val="10"/>
      <color indexed="8"/>
      <name val="Calibri"/>
      <family val="2"/>
    </font>
    <font>
      <b/>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000000"/>
      <name val="Calibri"/>
      <family val="2"/>
    </font>
    <font>
      <sz val="10"/>
      <color rgb="FF000000"/>
      <name val="Calibri"/>
      <family val="2"/>
    </font>
    <font>
      <b/>
      <i/>
      <sz val="10"/>
      <color rgb="FF000000"/>
      <name val="Calibri"/>
      <family val="2"/>
    </font>
    <font>
      <i/>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FDD08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color rgb="FFE18D05"/>
      </bottom>
    </border>
    <border>
      <left style="thin"/>
      <right style="thin"/>
      <top/>
      <bottom style="thin"/>
    </border>
    <border>
      <left style="thin"/>
      <right/>
      <top style="thin"/>
      <bottom style="medium">
        <color rgb="FFE18D05"/>
      </bottom>
    </border>
    <border>
      <left style="medium">
        <color rgb="FFE18D05"/>
      </left>
      <right style="thin"/>
      <top style="thin"/>
      <bottom style="medium">
        <color rgb="FFE18D05"/>
      </bottom>
    </border>
    <border>
      <left style="thin"/>
      <right style="medium">
        <color theme="5"/>
      </right>
      <top style="medium">
        <color rgb="FFE18D05"/>
      </top>
      <bottom style="thin"/>
    </border>
    <border>
      <left/>
      <right style="thin"/>
      <top style="medium">
        <color rgb="FFE18D05"/>
      </top>
      <bottom style="thin"/>
    </border>
    <border>
      <left style="thin"/>
      <right style="medium">
        <color theme="5"/>
      </right>
      <top style="thin"/>
      <bottom style="thin"/>
    </border>
    <border>
      <left/>
      <right style="thin"/>
      <top style="thin"/>
      <bottom style="thin"/>
    </border>
    <border>
      <left/>
      <right style="thin"/>
      <top style="thin"/>
      <bottom style="medium">
        <color rgb="FFE18D05"/>
      </bottom>
    </border>
    <border>
      <left style="thin"/>
      <right style="thin"/>
      <top style="thin"/>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37"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 fillId="0" borderId="0">
      <alignment/>
      <protection/>
    </xf>
    <xf numFmtId="0" fontId="0" fillId="0" borderId="0">
      <alignment/>
      <protection/>
    </xf>
    <xf numFmtId="0" fontId="37"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4">
    <xf numFmtId="0" fontId="0" fillId="0" borderId="0" xfId="0" applyFont="1" applyAlignment="1">
      <alignment/>
    </xf>
    <xf numFmtId="0" fontId="42" fillId="33" borderId="10" xfId="57" applyFont="1" applyFill="1" applyBorder="1" applyAlignment="1">
      <alignment horizontal="left" vertical="center"/>
      <protection/>
    </xf>
    <xf numFmtId="0" fontId="43" fillId="0" borderId="10" xfId="57" applyFont="1" applyBorder="1" applyAlignment="1">
      <alignment horizontal="justify" vertical="center" wrapText="1"/>
      <protection/>
    </xf>
    <xf numFmtId="0" fontId="43" fillId="0" borderId="10" xfId="57" applyFont="1" applyBorder="1" applyAlignment="1">
      <alignment horizontal="justify" vertical="center" wrapText="1"/>
      <protection/>
    </xf>
    <xf numFmtId="0" fontId="42" fillId="34" borderId="11" xfId="58" applyFont="1" applyFill="1" applyBorder="1" applyAlignment="1">
      <alignment horizontal="center" vertical="center"/>
      <protection/>
    </xf>
    <xf numFmtId="0" fontId="43" fillId="33" borderId="12" xfId="0" applyFont="1" applyFill="1" applyBorder="1" applyAlignment="1">
      <alignment horizontal="left" vertical="center"/>
    </xf>
    <xf numFmtId="0" fontId="43" fillId="33" borderId="10" xfId="0" applyFont="1" applyFill="1" applyBorder="1" applyAlignment="1">
      <alignment horizontal="left" vertical="center"/>
    </xf>
    <xf numFmtId="0" fontId="44" fillId="34" borderId="13" xfId="58" applyFont="1" applyFill="1" applyBorder="1" applyAlignment="1">
      <alignment horizontal="center" vertical="center"/>
      <protection/>
    </xf>
    <xf numFmtId="0" fontId="42" fillId="34" borderId="14" xfId="58" applyFont="1" applyFill="1" applyBorder="1" applyAlignment="1">
      <alignment horizontal="center" vertical="center"/>
      <protection/>
    </xf>
    <xf numFmtId="0" fontId="45" fillId="33" borderId="15" xfId="0" applyFont="1" applyFill="1" applyBorder="1" applyAlignment="1">
      <alignment horizontal="left" vertical="center"/>
    </xf>
    <xf numFmtId="3" fontId="43" fillId="0" borderId="16" xfId="0" applyNumberFormat="1" applyFont="1" applyFill="1" applyBorder="1" applyAlignment="1">
      <alignment horizontal="right"/>
    </xf>
    <xf numFmtId="0" fontId="45" fillId="33" borderId="17" xfId="0" applyFont="1" applyFill="1" applyBorder="1" applyAlignment="1">
      <alignment horizontal="left" vertical="center"/>
    </xf>
    <xf numFmtId="3" fontId="43" fillId="0" borderId="18" xfId="0" applyNumberFormat="1" applyFont="1" applyFill="1" applyBorder="1" applyAlignment="1">
      <alignment horizontal="right"/>
    </xf>
    <xf numFmtId="0" fontId="42" fillId="34" borderId="19" xfId="58" applyFont="1" applyFill="1" applyBorder="1" applyAlignment="1">
      <alignment horizontal="center" vertical="center"/>
      <protection/>
    </xf>
    <xf numFmtId="49" fontId="43" fillId="33" borderId="12" xfId="0" applyNumberFormat="1" applyFont="1" applyFill="1" applyBorder="1" applyAlignment="1">
      <alignment horizontal="center" vertical="center"/>
    </xf>
    <xf numFmtId="49" fontId="43" fillId="33" borderId="10" xfId="0" applyNumberFormat="1" applyFont="1" applyFill="1" applyBorder="1" applyAlignment="1">
      <alignment horizontal="center" vertical="center"/>
    </xf>
    <xf numFmtId="0" fontId="43" fillId="33" borderId="10" xfId="0" applyNumberFormat="1" applyFont="1" applyFill="1" applyBorder="1" applyAlignment="1">
      <alignment horizontal="center" vertical="center"/>
    </xf>
    <xf numFmtId="0" fontId="37" fillId="0" borderId="0" xfId="75" applyFont="1" applyFill="1" applyAlignment="1">
      <alignment/>
      <protection/>
    </xf>
    <xf numFmtId="0" fontId="42" fillId="33" borderId="10" xfId="68" applyFont="1" applyFill="1" applyBorder="1" applyAlignment="1">
      <alignment horizontal="left" vertical="center"/>
      <protection/>
    </xf>
    <xf numFmtId="0" fontId="43" fillId="0" borderId="10" xfId="68" applyFont="1" applyBorder="1" applyAlignment="1">
      <alignment horizontal="justify" wrapText="1"/>
      <protection/>
    </xf>
    <xf numFmtId="0" fontId="43" fillId="0" borderId="20" xfId="68" applyFont="1" applyBorder="1" applyAlignment="1">
      <alignment vertical="center" wrapText="1"/>
      <protection/>
    </xf>
    <xf numFmtId="3" fontId="43" fillId="0" borderId="16" xfId="0" applyNumberFormat="1" applyFont="1" applyBorder="1" applyAlignment="1">
      <alignment horizontal="right"/>
    </xf>
    <xf numFmtId="3" fontId="43" fillId="0" borderId="18" xfId="0" applyNumberFormat="1" applyFont="1" applyBorder="1" applyAlignment="1">
      <alignment horizontal="right"/>
    </xf>
    <xf numFmtId="3" fontId="43" fillId="0" borderId="10" xfId="0" applyNumberFormat="1" applyFont="1" applyBorder="1" applyAlignment="1">
      <alignment horizontal="right"/>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2" xfId="58"/>
    <cellStyle name="Normal 2 2" xfId="59"/>
    <cellStyle name="Normal 2 2 2" xfId="60"/>
    <cellStyle name="Normal 2 3" xfId="61"/>
    <cellStyle name="Normal 2 4" xfId="62"/>
    <cellStyle name="Normal 2 5" xfId="63"/>
    <cellStyle name="Normal 2 6" xfId="64"/>
    <cellStyle name="Normal 2 7" xfId="65"/>
    <cellStyle name="Normal 2 8" xfId="66"/>
    <cellStyle name="Normal 24" xfId="67"/>
    <cellStyle name="Normal 3" xfId="68"/>
    <cellStyle name="Normal 3 2" xfId="69"/>
    <cellStyle name="Normal 3 2 2" xfId="70"/>
    <cellStyle name="Normal 3 3" xfId="71"/>
    <cellStyle name="Normal 3 4" xfId="72"/>
    <cellStyle name="Normal 3 5" xfId="73"/>
    <cellStyle name="Normal 3 6" xfId="74"/>
    <cellStyle name="Normal 3 7" xfId="75"/>
    <cellStyle name="Normal 4" xfId="76"/>
    <cellStyle name="Normal 5" xfId="77"/>
    <cellStyle name="Normal 5 2" xfId="78"/>
    <cellStyle name="Normal 6" xfId="79"/>
    <cellStyle name="Normal 6 2" xfId="80"/>
    <cellStyle name="Normal 7" xfId="81"/>
    <cellStyle name="Normal 8" xfId="82"/>
    <cellStyle name="Normal 9" xfId="83"/>
    <cellStyle name="Note" xfId="84"/>
    <cellStyle name="Output" xfId="85"/>
    <cellStyle name="Percent" xfId="86"/>
    <cellStyle name="Percent 2" xfId="87"/>
    <cellStyle name="Percent 2 2" xfId="88"/>
    <cellStyle name="Title" xfId="89"/>
    <cellStyle name="Total"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creativecommons.org/publicdomain/zero/1.0" TargetMode="External" /><Relationship Id="rId3" Type="http://schemas.openxmlformats.org/officeDocument/2006/relationships/hyperlink" Target="https://creativecommons.org/publicdomain/zero/1.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0" y="0"/>
          <a:ext cx="20669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23"/>
  <sheetViews>
    <sheetView tabSelected="1" zoomScalePageLayoutView="0" workbookViewId="0" topLeftCell="A1">
      <selection activeCell="A1" sqref="A1"/>
    </sheetView>
  </sheetViews>
  <sheetFormatPr defaultColWidth="8.8515625" defaultRowHeight="15"/>
  <cols>
    <col min="1" max="1" width="11.421875" style="0" bestFit="1" customWidth="1"/>
    <col min="2" max="9" width="12.421875" style="0" customWidth="1"/>
    <col min="10" max="18" width="13.7109375" style="0" customWidth="1"/>
  </cols>
  <sheetData>
    <row r="1" spans="1:18" ht="15.75" thickBot="1">
      <c r="A1" s="4" t="s">
        <v>0</v>
      </c>
      <c r="B1" s="4" t="s">
        <v>157</v>
      </c>
      <c r="C1" s="4" t="s">
        <v>158</v>
      </c>
      <c r="D1" s="4" t="s">
        <v>159</v>
      </c>
      <c r="E1" s="7" t="s">
        <v>160</v>
      </c>
      <c r="F1" s="4" t="s">
        <v>157</v>
      </c>
      <c r="G1" s="4" t="s">
        <v>158</v>
      </c>
      <c r="H1" s="4" t="s">
        <v>159</v>
      </c>
      <c r="I1" s="7" t="s">
        <v>160</v>
      </c>
      <c r="J1" s="8">
        <v>2021</v>
      </c>
      <c r="K1" s="8">
        <v>2020</v>
      </c>
      <c r="L1" s="8">
        <v>2019</v>
      </c>
      <c r="M1" s="13">
        <v>2018</v>
      </c>
      <c r="N1" s="13">
        <v>2017</v>
      </c>
      <c r="O1" s="8">
        <v>2016</v>
      </c>
      <c r="P1" s="8">
        <v>2015</v>
      </c>
      <c r="Q1" s="8">
        <v>2014</v>
      </c>
      <c r="R1" s="8">
        <v>2013</v>
      </c>
    </row>
    <row r="2" spans="1:18" ht="15" customHeight="1">
      <c r="A2" s="14">
        <v>1000000</v>
      </c>
      <c r="B2" s="5" t="s">
        <v>13</v>
      </c>
      <c r="C2" s="5" t="s">
        <v>57</v>
      </c>
      <c r="D2" s="5" t="s">
        <v>64</v>
      </c>
      <c r="E2" s="5" t="s">
        <v>185</v>
      </c>
      <c r="F2" s="5" t="s">
        <v>31</v>
      </c>
      <c r="G2" s="5" t="s">
        <v>31</v>
      </c>
      <c r="H2" s="5" t="s">
        <v>79</v>
      </c>
      <c r="I2" s="9" t="s">
        <v>189</v>
      </c>
      <c r="J2" s="21">
        <v>7768204755.05328</v>
      </c>
      <c r="K2" s="21">
        <v>7710981756.724319</v>
      </c>
      <c r="L2" s="10">
        <v>6792585465.7875595</v>
      </c>
      <c r="M2" s="10">
        <v>6442971022.83</v>
      </c>
      <c r="N2" s="10">
        <f>6184.23104664*1000000</f>
        <v>6184231046.64</v>
      </c>
      <c r="O2" s="10">
        <f>6085.21328121*1000000</f>
        <v>6085213281.21</v>
      </c>
      <c r="P2" s="10">
        <f>5674.90910219*1000000</f>
        <v>5674909102.190001</v>
      </c>
      <c r="Q2" s="10">
        <f>5514.76831187*1000000</f>
        <v>5514768311.87</v>
      </c>
      <c r="R2" s="10">
        <f>5298.45986283*1000000</f>
        <v>5298459862.83</v>
      </c>
    </row>
    <row r="3" spans="1:18" ht="15" customHeight="1">
      <c r="A3" s="16">
        <v>2000000</v>
      </c>
      <c r="B3" s="6" t="s">
        <v>13</v>
      </c>
      <c r="C3" s="6" t="s">
        <v>57</v>
      </c>
      <c r="D3" s="6" t="s">
        <v>64</v>
      </c>
      <c r="E3" s="5" t="s">
        <v>185</v>
      </c>
      <c r="F3" s="6" t="s">
        <v>32</v>
      </c>
      <c r="G3" s="6" t="s">
        <v>32</v>
      </c>
      <c r="H3" s="6" t="s">
        <v>80</v>
      </c>
      <c r="I3" s="11" t="s">
        <v>190</v>
      </c>
      <c r="J3" s="22">
        <v>7742804728.15328</v>
      </c>
      <c r="K3" s="22">
        <v>7684541127.36574</v>
      </c>
      <c r="L3" s="12">
        <v>7223254356.31756</v>
      </c>
      <c r="M3" s="12">
        <v>6852718618.96</v>
      </c>
      <c r="N3" s="12">
        <f>6495.1671511*1000000</f>
        <v>6495167151.1</v>
      </c>
      <c r="O3" s="12">
        <f>6243.12224411*1000000</f>
        <v>6243122244.11</v>
      </c>
      <c r="P3" s="12">
        <f>5813.35081657*1000000</f>
        <v>5813350816.57</v>
      </c>
      <c r="Q3" s="12">
        <f>5641.59917687*1000000</f>
        <v>5641599176.87</v>
      </c>
      <c r="R3" s="12">
        <f>5604.41566807*1000000</f>
        <v>5604415668.07</v>
      </c>
    </row>
    <row r="4" spans="1:18" ht="15" customHeight="1">
      <c r="A4" s="15">
        <v>1110000</v>
      </c>
      <c r="B4" s="6" t="s">
        <v>13</v>
      </c>
      <c r="C4" s="6" t="s">
        <v>57</v>
      </c>
      <c r="D4" s="6" t="s">
        <v>64</v>
      </c>
      <c r="E4" s="5" t="s">
        <v>185</v>
      </c>
      <c r="F4" s="6" t="s">
        <v>39</v>
      </c>
      <c r="G4" s="6" t="s">
        <v>107</v>
      </c>
      <c r="H4" s="6" t="s">
        <v>100</v>
      </c>
      <c r="I4" s="11" t="s">
        <v>191</v>
      </c>
      <c r="J4" s="22">
        <v>2667332535.6975904</v>
      </c>
      <c r="K4" s="22">
        <v>2512464441.76859</v>
      </c>
      <c r="L4" s="12">
        <v>1998174237.21738</v>
      </c>
      <c r="M4" s="12">
        <v>1808617448.71</v>
      </c>
      <c r="N4" s="12">
        <f>1727.4883168*1000000</f>
        <v>1727488316.8</v>
      </c>
      <c r="O4" s="12">
        <f>1691.98270576*1000000</f>
        <v>1691982705.76</v>
      </c>
      <c r="P4" s="12">
        <f>1548.75632939*1000000</f>
        <v>1548756329.39</v>
      </c>
      <c r="Q4" s="12">
        <f>1524.19138948*1000000</f>
        <v>1524191389.48</v>
      </c>
      <c r="R4" s="12">
        <f>1496.00924326*1000000</f>
        <v>1496009243.26</v>
      </c>
    </row>
    <row r="5" spans="1:18" ht="15" customHeight="1">
      <c r="A5" s="15">
        <v>1120000</v>
      </c>
      <c r="B5" s="6" t="s">
        <v>13</v>
      </c>
      <c r="C5" s="6" t="s">
        <v>57</v>
      </c>
      <c r="D5" s="6" t="s">
        <v>64</v>
      </c>
      <c r="E5" s="5" t="s">
        <v>185</v>
      </c>
      <c r="F5" s="6" t="s">
        <v>7</v>
      </c>
      <c r="G5" s="6" t="s">
        <v>7</v>
      </c>
      <c r="H5" s="6" t="s">
        <v>81</v>
      </c>
      <c r="I5" s="11" t="s">
        <v>192</v>
      </c>
      <c r="J5" s="22">
        <v>692147439.2641</v>
      </c>
      <c r="K5" s="22">
        <v>710191425.493036</v>
      </c>
      <c r="L5" s="12">
        <v>713183622.856886</v>
      </c>
      <c r="M5" s="12">
        <v>709981244.8599999</v>
      </c>
      <c r="N5" s="12">
        <f>747.47052058*1000000</f>
        <v>747470520.5799999</v>
      </c>
      <c r="O5" s="12">
        <f>752.50669392*1000000</f>
        <v>752506693.92</v>
      </c>
      <c r="P5" s="12">
        <f>728.70026504*1000000</f>
        <v>728700265.04</v>
      </c>
      <c r="Q5" s="12">
        <f>693.66582038*1000000</f>
        <v>693665820.38</v>
      </c>
      <c r="R5" s="12">
        <f>689.37080838*1000000</f>
        <v>689370808.38</v>
      </c>
    </row>
    <row r="6" spans="1:18" ht="15" customHeight="1">
      <c r="A6" s="15">
        <v>1130000</v>
      </c>
      <c r="B6" s="6" t="s">
        <v>13</v>
      </c>
      <c r="C6" s="6" t="s">
        <v>57</v>
      </c>
      <c r="D6" s="6" t="s">
        <v>64</v>
      </c>
      <c r="E6" s="5" t="s">
        <v>185</v>
      </c>
      <c r="F6" s="6" t="s">
        <v>8</v>
      </c>
      <c r="G6" s="6" t="s">
        <v>8</v>
      </c>
      <c r="H6" s="6" t="s">
        <v>82</v>
      </c>
      <c r="I6" s="11" t="s">
        <v>193</v>
      </c>
      <c r="J6" s="22">
        <v>2515411998.57224</v>
      </c>
      <c r="K6" s="22">
        <v>2400457100.8970203</v>
      </c>
      <c r="L6" s="12">
        <v>2265743091.10259</v>
      </c>
      <c r="M6" s="12">
        <v>2110997376.2700002</v>
      </c>
      <c r="N6" s="12">
        <f>1804.1704974*1000000</f>
        <v>1804170497.3999999</v>
      </c>
      <c r="O6" s="12">
        <f>1799.4286044*1000000</f>
        <v>1799428604.4</v>
      </c>
      <c r="P6" s="12">
        <f>1762.14865698*1000000</f>
        <v>1762148656.98</v>
      </c>
      <c r="Q6" s="12">
        <f>1667.4222266*1000000</f>
        <v>1667422226.6</v>
      </c>
      <c r="R6" s="12">
        <f>1547.96429307*1000000</f>
        <v>1547964293.07</v>
      </c>
    </row>
    <row r="7" spans="1:18" ht="15" customHeight="1">
      <c r="A7" s="15">
        <v>1140000</v>
      </c>
      <c r="B7" s="6" t="s">
        <v>13</v>
      </c>
      <c r="C7" s="6" t="s">
        <v>57</v>
      </c>
      <c r="D7" s="6" t="s">
        <v>64</v>
      </c>
      <c r="E7" s="5" t="s">
        <v>185</v>
      </c>
      <c r="F7" s="6" t="s">
        <v>37</v>
      </c>
      <c r="G7" s="6" t="s">
        <v>65</v>
      </c>
      <c r="H7" s="6" t="s">
        <v>83</v>
      </c>
      <c r="I7" s="11" t="s">
        <v>194</v>
      </c>
      <c r="J7" s="22">
        <v>1107299918.53087</v>
      </c>
      <c r="K7" s="22">
        <v>1085360404.93816</v>
      </c>
      <c r="L7" s="12">
        <v>1077096131.79957</v>
      </c>
      <c r="M7" s="12">
        <v>1029704944.2099999</v>
      </c>
      <c r="N7" s="12">
        <f>1107.31646978*1000000</f>
        <v>1107316469.78</v>
      </c>
      <c r="O7" s="12">
        <f>1068.25293312*1000000</f>
        <v>1068252933.1200001</v>
      </c>
      <c r="P7" s="12">
        <f>1015.86108027*1000000</f>
        <v>1015861080.27</v>
      </c>
      <c r="Q7" s="12">
        <f>1018.78511018*1000000</f>
        <v>1018785110.18</v>
      </c>
      <c r="R7" s="12">
        <f>990.52770867*1000000</f>
        <v>990527708.6700001</v>
      </c>
    </row>
    <row r="8" spans="1:18" ht="15" customHeight="1">
      <c r="A8" s="15">
        <v>1150000</v>
      </c>
      <c r="B8" s="6" t="s">
        <v>13</v>
      </c>
      <c r="C8" s="6" t="s">
        <v>57</v>
      </c>
      <c r="D8" s="6" t="s">
        <v>64</v>
      </c>
      <c r="E8" s="5" t="s">
        <v>185</v>
      </c>
      <c r="F8" s="6" t="s">
        <v>40</v>
      </c>
      <c r="G8" s="6" t="s">
        <v>66</v>
      </c>
      <c r="H8" s="6" t="s">
        <v>84</v>
      </c>
      <c r="I8" s="11" t="s">
        <v>195</v>
      </c>
      <c r="J8" s="22">
        <v>297887725.129687</v>
      </c>
      <c r="K8" s="22">
        <v>329983383.20999396</v>
      </c>
      <c r="L8" s="12">
        <v>270491157.438717</v>
      </c>
      <c r="M8" s="12">
        <v>275021020.21000004</v>
      </c>
      <c r="N8" s="12">
        <f>252.08865011*1000000</f>
        <v>252088650.11</v>
      </c>
      <c r="O8" s="12">
        <f>265.79710553*1000000</f>
        <v>265797105.53</v>
      </c>
      <c r="P8" s="12">
        <f>144.61074716*1000000</f>
        <v>144610747.16</v>
      </c>
      <c r="Q8" s="12">
        <f>144.83263304*1000000</f>
        <v>144832633.04</v>
      </c>
      <c r="R8" s="12">
        <f>147.76944244*1000000</f>
        <v>147769442.44</v>
      </c>
    </row>
    <row r="9" spans="1:18" ht="15" customHeight="1">
      <c r="A9" s="15">
        <v>1160000</v>
      </c>
      <c r="B9" s="6" t="s">
        <v>13</v>
      </c>
      <c r="C9" s="6" t="s">
        <v>57</v>
      </c>
      <c r="D9" s="6" t="s">
        <v>64</v>
      </c>
      <c r="E9" s="5" t="s">
        <v>185</v>
      </c>
      <c r="F9" s="6" t="s">
        <v>9</v>
      </c>
      <c r="G9" s="6" t="s">
        <v>9</v>
      </c>
      <c r="H9" s="6" t="s">
        <v>85</v>
      </c>
      <c r="I9" s="11" t="s">
        <v>196</v>
      </c>
      <c r="J9" s="22">
        <v>152407938.998788</v>
      </c>
      <c r="K9" s="22">
        <v>323123235.471515</v>
      </c>
      <c r="L9" s="12">
        <v>163525625.242424</v>
      </c>
      <c r="M9" s="12">
        <v>161336649.28</v>
      </c>
      <c r="N9" s="12">
        <f>159.25445317*1000000</f>
        <v>159254453.17000002</v>
      </c>
      <c r="O9" s="12">
        <f>152.90757103*1000000</f>
        <v>152907571.03</v>
      </c>
      <c r="P9" s="12">
        <f>157.2373516*1000000</f>
        <v>157237351.60000002</v>
      </c>
      <c r="Q9" s="12">
        <f>152.95653898*1000000</f>
        <v>152956538.98000002</v>
      </c>
      <c r="R9" s="12">
        <f>152.51160635*1000000</f>
        <v>152511606.35</v>
      </c>
    </row>
    <row r="10" spans="1:18" ht="15" customHeight="1">
      <c r="A10" s="15">
        <v>1170000</v>
      </c>
      <c r="B10" s="6" t="s">
        <v>13</v>
      </c>
      <c r="C10" s="6" t="s">
        <v>57</v>
      </c>
      <c r="D10" s="6" t="s">
        <v>64</v>
      </c>
      <c r="E10" s="5" t="s">
        <v>185</v>
      </c>
      <c r="F10" s="6" t="s">
        <v>10</v>
      </c>
      <c r="G10" s="6" t="s">
        <v>10</v>
      </c>
      <c r="H10" s="6" t="s">
        <v>86</v>
      </c>
      <c r="I10" s="11" t="s">
        <v>197</v>
      </c>
      <c r="J10" s="22">
        <v>1757633.5999999999</v>
      </c>
      <c r="K10" s="22">
        <v>1971998.91</v>
      </c>
      <c r="L10" s="12">
        <v>2469769.2199999997</v>
      </c>
      <c r="M10" s="12">
        <v>3358054.5100000002</v>
      </c>
      <c r="N10" s="12">
        <f>2.7926785*1000000</f>
        <v>2792678.5</v>
      </c>
      <c r="O10" s="12">
        <f>2.2724775*1000000</f>
        <v>2272477.5</v>
      </c>
      <c r="P10" s="12">
        <f>2.3606803*1000000</f>
        <v>2360680.3</v>
      </c>
      <c r="Q10" s="12">
        <f>20.42940745*1000000</f>
        <v>20429407.45</v>
      </c>
      <c r="R10" s="12">
        <f>11.84023262*1000000</f>
        <v>11840232.62</v>
      </c>
    </row>
    <row r="11" spans="1:18" ht="15" customHeight="1">
      <c r="A11" s="15">
        <v>1180000</v>
      </c>
      <c r="B11" s="6" t="s">
        <v>13</v>
      </c>
      <c r="C11" s="6" t="s">
        <v>57</v>
      </c>
      <c r="D11" s="6" t="s">
        <v>64</v>
      </c>
      <c r="E11" s="5" t="s">
        <v>185</v>
      </c>
      <c r="F11" s="6" t="s">
        <v>11</v>
      </c>
      <c r="G11" s="6" t="s">
        <v>11</v>
      </c>
      <c r="H11" s="6" t="s">
        <v>87</v>
      </c>
      <c r="I11" s="11" t="s">
        <v>198</v>
      </c>
      <c r="J11" s="22">
        <v>90067707.83</v>
      </c>
      <c r="K11" s="22">
        <v>88432629.58</v>
      </c>
      <c r="L11" s="12">
        <v>83788661.94</v>
      </c>
      <c r="M11" s="12">
        <v>76696263.02000001</v>
      </c>
      <c r="N11" s="12">
        <f>76.90151046*1000000</f>
        <v>76901510.46</v>
      </c>
      <c r="O11" s="12">
        <f>68.26028218*1000000</f>
        <v>68260282.18</v>
      </c>
      <c r="P11" s="12">
        <f>64.52915476*1000000</f>
        <v>64529154.76</v>
      </c>
      <c r="Q11" s="12">
        <f>61.80481485*1000000</f>
        <v>61804814.85</v>
      </c>
      <c r="R11" s="12">
        <f>67.24248761*1000000</f>
        <v>67242487.61</v>
      </c>
    </row>
    <row r="12" spans="1:18" ht="15" customHeight="1">
      <c r="A12" s="15">
        <v>1000000</v>
      </c>
      <c r="B12" s="6" t="s">
        <v>17</v>
      </c>
      <c r="C12" s="6" t="s">
        <v>58</v>
      </c>
      <c r="D12" s="6" t="s">
        <v>61</v>
      </c>
      <c r="E12" s="6" t="s">
        <v>186</v>
      </c>
      <c r="F12" s="6" t="s">
        <v>12</v>
      </c>
      <c r="G12" s="6" t="s">
        <v>67</v>
      </c>
      <c r="H12" s="6" t="s">
        <v>88</v>
      </c>
      <c r="I12" s="11" t="s">
        <v>199</v>
      </c>
      <c r="J12" s="23">
        <v>689858</v>
      </c>
      <c r="K12" s="22">
        <v>687573</v>
      </c>
      <c r="L12" s="12">
        <v>680758</v>
      </c>
      <c r="M12" s="12">
        <v>670792</v>
      </c>
      <c r="N12" s="12">
        <v>663826</v>
      </c>
      <c r="O12" s="12">
        <v>658401</v>
      </c>
      <c r="P12" s="12">
        <v>646549</v>
      </c>
      <c r="Q12" s="12">
        <v>640560</v>
      </c>
      <c r="R12" s="12">
        <v>625692</v>
      </c>
    </row>
    <row r="13" spans="1:18" ht="15" customHeight="1">
      <c r="A13" s="15">
        <v>1120110</v>
      </c>
      <c r="B13" s="6" t="s">
        <v>17</v>
      </c>
      <c r="C13" s="6" t="s">
        <v>58</v>
      </c>
      <c r="D13" s="6" t="s">
        <v>61</v>
      </c>
      <c r="E13" s="6" t="s">
        <v>186</v>
      </c>
      <c r="F13" s="6" t="s">
        <v>14</v>
      </c>
      <c r="G13" s="6" t="s">
        <v>68</v>
      </c>
      <c r="H13" s="6" t="s">
        <v>89</v>
      </c>
      <c r="I13" s="11" t="s">
        <v>200</v>
      </c>
      <c r="J13" s="23">
        <v>59915</v>
      </c>
      <c r="K13" s="22">
        <v>50734</v>
      </c>
      <c r="L13" s="12">
        <v>54088</v>
      </c>
      <c r="M13" s="12">
        <v>64553</v>
      </c>
      <c r="N13" s="12">
        <v>65240</v>
      </c>
      <c r="O13" s="12">
        <v>70032</v>
      </c>
      <c r="P13" s="12">
        <v>70134</v>
      </c>
      <c r="Q13" s="12">
        <v>78724</v>
      </c>
      <c r="R13" s="12">
        <v>82877</v>
      </c>
    </row>
    <row r="14" spans="1:18" ht="15" customHeight="1">
      <c r="A14" s="15">
        <v>1130110</v>
      </c>
      <c r="B14" s="6" t="s">
        <v>17</v>
      </c>
      <c r="C14" s="6" t="s">
        <v>58</v>
      </c>
      <c r="D14" s="6" t="s">
        <v>61</v>
      </c>
      <c r="E14" s="6" t="s">
        <v>186</v>
      </c>
      <c r="F14" s="6" t="s">
        <v>15</v>
      </c>
      <c r="G14" s="6" t="s">
        <v>69</v>
      </c>
      <c r="H14" s="6" t="s">
        <v>90</v>
      </c>
      <c r="I14" s="11" t="s">
        <v>201</v>
      </c>
      <c r="J14" s="23">
        <v>436631</v>
      </c>
      <c r="K14" s="22">
        <v>443324</v>
      </c>
      <c r="L14" s="12">
        <v>432503</v>
      </c>
      <c r="M14" s="12">
        <v>412156</v>
      </c>
      <c r="N14" s="12">
        <v>404001</v>
      </c>
      <c r="O14" s="12">
        <v>393158</v>
      </c>
      <c r="P14" s="12">
        <v>381077</v>
      </c>
      <c r="Q14" s="12">
        <v>366016</v>
      </c>
      <c r="R14" s="12">
        <v>346744</v>
      </c>
    </row>
    <row r="15" spans="1:18" ht="15" customHeight="1">
      <c r="A15" s="15">
        <v>1140111</v>
      </c>
      <c r="B15" s="6" t="s">
        <v>17</v>
      </c>
      <c r="C15" s="6" t="s">
        <v>58</v>
      </c>
      <c r="D15" s="6" t="s">
        <v>61</v>
      </c>
      <c r="E15" s="6" t="s">
        <v>186</v>
      </c>
      <c r="F15" s="6" t="s">
        <v>16</v>
      </c>
      <c r="G15" s="6" t="s">
        <v>70</v>
      </c>
      <c r="H15" s="6" t="s">
        <v>91</v>
      </c>
      <c r="I15" s="11" t="s">
        <v>202</v>
      </c>
      <c r="J15" s="23">
        <v>193312</v>
      </c>
      <c r="K15" s="22">
        <v>193515</v>
      </c>
      <c r="L15" s="12">
        <v>194167</v>
      </c>
      <c r="M15" s="12">
        <v>194083</v>
      </c>
      <c r="N15" s="12">
        <v>194585</v>
      </c>
      <c r="O15" s="12">
        <v>195211</v>
      </c>
      <c r="P15" s="12">
        <v>195338</v>
      </c>
      <c r="Q15" s="12">
        <v>195820</v>
      </c>
      <c r="R15" s="12">
        <v>196071</v>
      </c>
    </row>
    <row r="16" spans="1:18" ht="15" customHeight="1">
      <c r="A16" s="15">
        <v>1000000</v>
      </c>
      <c r="B16" s="6" t="s">
        <v>18</v>
      </c>
      <c r="C16" s="6" t="s">
        <v>59</v>
      </c>
      <c r="D16" s="6" t="s">
        <v>62</v>
      </c>
      <c r="E16" s="6" t="s">
        <v>187</v>
      </c>
      <c r="F16" s="6" t="s">
        <v>26</v>
      </c>
      <c r="G16" s="6" t="s">
        <v>71</v>
      </c>
      <c r="H16" s="6" t="s">
        <v>92</v>
      </c>
      <c r="I16" s="11" t="s">
        <v>203</v>
      </c>
      <c r="J16" s="23">
        <v>364658</v>
      </c>
      <c r="K16" s="22">
        <v>355086</v>
      </c>
      <c r="L16" s="12">
        <v>349622</v>
      </c>
      <c r="M16" s="12">
        <v>346212</v>
      </c>
      <c r="N16" s="12">
        <v>344485</v>
      </c>
      <c r="O16" s="12">
        <v>343262</v>
      </c>
      <c r="P16" s="12">
        <v>329643</v>
      </c>
      <c r="Q16" s="12">
        <v>329441</v>
      </c>
      <c r="R16" s="12">
        <v>324093</v>
      </c>
    </row>
    <row r="17" spans="1:18" ht="15" customHeight="1">
      <c r="A17" s="15">
        <v>1120110</v>
      </c>
      <c r="B17" s="6" t="s">
        <v>18</v>
      </c>
      <c r="C17" s="6" t="s">
        <v>59</v>
      </c>
      <c r="D17" s="6" t="s">
        <v>62</v>
      </c>
      <c r="E17" s="6" t="s">
        <v>187</v>
      </c>
      <c r="F17" s="6" t="s">
        <v>19</v>
      </c>
      <c r="G17" s="6" t="s">
        <v>72</v>
      </c>
      <c r="H17" s="6" t="s">
        <v>93</v>
      </c>
      <c r="I17" s="11" t="s">
        <v>204</v>
      </c>
      <c r="J17" s="23">
        <v>17757</v>
      </c>
      <c r="K17" s="22">
        <v>15722</v>
      </c>
      <c r="L17" s="12">
        <v>16540</v>
      </c>
      <c r="M17" s="12">
        <v>20244</v>
      </c>
      <c r="N17" s="12">
        <v>20626</v>
      </c>
      <c r="O17" s="12">
        <v>22095</v>
      </c>
      <c r="P17" s="12">
        <v>21119</v>
      </c>
      <c r="Q17" s="12">
        <v>24437</v>
      </c>
      <c r="R17" s="12">
        <v>25272</v>
      </c>
    </row>
    <row r="18" spans="1:18" ht="15" customHeight="1">
      <c r="A18" s="15">
        <v>1130110</v>
      </c>
      <c r="B18" s="6" t="s">
        <v>18</v>
      </c>
      <c r="C18" s="6" t="s">
        <v>59</v>
      </c>
      <c r="D18" s="6" t="s">
        <v>62</v>
      </c>
      <c r="E18" s="6" t="s">
        <v>187</v>
      </c>
      <c r="F18" s="6" t="s">
        <v>20</v>
      </c>
      <c r="G18" s="6" t="s">
        <v>73</v>
      </c>
      <c r="H18" s="6" t="s">
        <v>94</v>
      </c>
      <c r="I18" s="11" t="s">
        <v>205</v>
      </c>
      <c r="J18" s="23">
        <v>161726</v>
      </c>
      <c r="K18" s="22">
        <v>152622</v>
      </c>
      <c r="L18" s="12">
        <v>146360</v>
      </c>
      <c r="M18" s="12">
        <v>139328</v>
      </c>
      <c r="N18" s="12">
        <v>136933</v>
      </c>
      <c r="O18" s="12">
        <v>133850</v>
      </c>
      <c r="P18" s="12">
        <v>122522</v>
      </c>
      <c r="Q18" s="12">
        <v>118596</v>
      </c>
      <c r="R18" s="12">
        <v>112174</v>
      </c>
    </row>
    <row r="19" spans="1:18" ht="15" customHeight="1">
      <c r="A19" s="15">
        <v>1140111</v>
      </c>
      <c r="B19" s="6" t="s">
        <v>18</v>
      </c>
      <c r="C19" s="6" t="s">
        <v>59</v>
      </c>
      <c r="D19" s="6" t="s">
        <v>62</v>
      </c>
      <c r="E19" s="6" t="s">
        <v>187</v>
      </c>
      <c r="F19" s="6" t="s">
        <v>21</v>
      </c>
      <c r="G19" s="6" t="s">
        <v>74</v>
      </c>
      <c r="H19" s="6" t="s">
        <v>95</v>
      </c>
      <c r="I19" s="11" t="s">
        <v>206</v>
      </c>
      <c r="J19" s="23">
        <v>185175</v>
      </c>
      <c r="K19" s="22">
        <v>186742</v>
      </c>
      <c r="L19" s="12">
        <v>186723</v>
      </c>
      <c r="M19" s="12">
        <v>186640</v>
      </c>
      <c r="N19" s="12">
        <v>186926</v>
      </c>
      <c r="O19" s="12">
        <v>187317</v>
      </c>
      <c r="P19" s="12">
        <v>186002</v>
      </c>
      <c r="Q19" s="12">
        <v>186408</v>
      </c>
      <c r="R19" s="12">
        <v>186647</v>
      </c>
    </row>
    <row r="20" spans="1:18" ht="15" customHeight="1">
      <c r="A20" s="15">
        <v>1000000</v>
      </c>
      <c r="B20" s="6" t="s">
        <v>22</v>
      </c>
      <c r="C20" s="6" t="s">
        <v>60</v>
      </c>
      <c r="D20" s="6" t="s">
        <v>63</v>
      </c>
      <c r="E20" s="6" t="s">
        <v>188</v>
      </c>
      <c r="F20" s="6" t="s">
        <v>27</v>
      </c>
      <c r="G20" s="6" t="s">
        <v>75</v>
      </c>
      <c r="H20" s="6" t="s">
        <v>96</v>
      </c>
      <c r="I20" s="11" t="s">
        <v>207</v>
      </c>
      <c r="J20" s="23">
        <v>325200</v>
      </c>
      <c r="K20" s="22">
        <v>332487</v>
      </c>
      <c r="L20" s="12">
        <v>331136</v>
      </c>
      <c r="M20" s="12">
        <v>324580</v>
      </c>
      <c r="N20" s="12">
        <v>319341</v>
      </c>
      <c r="O20" s="12">
        <v>315139</v>
      </c>
      <c r="P20" s="12">
        <v>316906</v>
      </c>
      <c r="Q20" s="12">
        <v>311119</v>
      </c>
      <c r="R20" s="12">
        <v>301599</v>
      </c>
    </row>
    <row r="21" spans="1:18" ht="15" customHeight="1">
      <c r="A21" s="15">
        <v>1120110</v>
      </c>
      <c r="B21" s="6" t="s">
        <v>22</v>
      </c>
      <c r="C21" s="6" t="s">
        <v>60</v>
      </c>
      <c r="D21" s="6" t="s">
        <v>63</v>
      </c>
      <c r="E21" s="6" t="s">
        <v>188</v>
      </c>
      <c r="F21" s="6" t="s">
        <v>23</v>
      </c>
      <c r="G21" s="6" t="s">
        <v>76</v>
      </c>
      <c r="H21" s="6" t="s">
        <v>97</v>
      </c>
      <c r="I21" s="11" t="s">
        <v>208</v>
      </c>
      <c r="J21" s="23">
        <v>42158</v>
      </c>
      <c r="K21" s="22">
        <v>35012</v>
      </c>
      <c r="L21" s="12">
        <v>37548</v>
      </c>
      <c r="M21" s="12">
        <v>44309</v>
      </c>
      <c r="N21" s="12">
        <v>44614</v>
      </c>
      <c r="O21" s="12">
        <v>47937</v>
      </c>
      <c r="P21" s="12">
        <v>49015</v>
      </c>
      <c r="Q21" s="12">
        <v>54287</v>
      </c>
      <c r="R21" s="12">
        <v>57605</v>
      </c>
    </row>
    <row r="22" spans="1:18" ht="15" customHeight="1">
      <c r="A22" s="15">
        <v>1130110</v>
      </c>
      <c r="B22" s="6" t="s">
        <v>22</v>
      </c>
      <c r="C22" s="6" t="s">
        <v>60</v>
      </c>
      <c r="D22" s="6" t="s">
        <v>63</v>
      </c>
      <c r="E22" s="6" t="s">
        <v>188</v>
      </c>
      <c r="F22" s="6" t="s">
        <v>24</v>
      </c>
      <c r="G22" s="6" t="s">
        <v>77</v>
      </c>
      <c r="H22" s="6" t="s">
        <v>98</v>
      </c>
      <c r="I22" s="11" t="s">
        <v>209</v>
      </c>
      <c r="J22" s="23">
        <v>274905</v>
      </c>
      <c r="K22" s="22">
        <v>290702</v>
      </c>
      <c r="L22" s="12">
        <v>286143</v>
      </c>
      <c r="M22" s="12">
        <v>272828</v>
      </c>
      <c r="N22" s="12">
        <v>267068</v>
      </c>
      <c r="O22" s="12">
        <v>259308</v>
      </c>
      <c r="P22" s="12">
        <v>258555</v>
      </c>
      <c r="Q22" s="12">
        <v>247420</v>
      </c>
      <c r="R22" s="12">
        <v>234570</v>
      </c>
    </row>
    <row r="23" spans="1:18" ht="15" customHeight="1">
      <c r="A23" s="15">
        <v>1140111</v>
      </c>
      <c r="B23" s="6" t="s">
        <v>22</v>
      </c>
      <c r="C23" s="6" t="s">
        <v>60</v>
      </c>
      <c r="D23" s="6" t="s">
        <v>63</v>
      </c>
      <c r="E23" s="6" t="s">
        <v>188</v>
      </c>
      <c r="F23" s="6" t="s">
        <v>25</v>
      </c>
      <c r="G23" s="6" t="s">
        <v>78</v>
      </c>
      <c r="H23" s="6" t="s">
        <v>99</v>
      </c>
      <c r="I23" s="11" t="s">
        <v>210</v>
      </c>
      <c r="J23" s="23">
        <v>8137</v>
      </c>
      <c r="K23" s="22">
        <v>6773</v>
      </c>
      <c r="L23" s="12">
        <v>7444</v>
      </c>
      <c r="M23" s="12">
        <v>7443</v>
      </c>
      <c r="N23" s="12">
        <v>7659</v>
      </c>
      <c r="O23" s="12">
        <v>7894</v>
      </c>
      <c r="P23" s="12">
        <v>9336</v>
      </c>
      <c r="Q23" s="12">
        <v>9412</v>
      </c>
      <c r="R23" s="12">
        <v>9424</v>
      </c>
    </row>
  </sheetData>
  <sheetProtection/>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3"/>
  <sheetViews>
    <sheetView zoomScalePageLayoutView="0" workbookViewId="0" topLeftCell="A1">
      <selection activeCell="A1" sqref="A1"/>
    </sheetView>
  </sheetViews>
  <sheetFormatPr defaultColWidth="8.8515625" defaultRowHeight="15"/>
  <cols>
    <col min="1" max="1" width="91.421875" style="0" customWidth="1"/>
  </cols>
  <sheetData>
    <row r="1" ht="15.75" thickBot="1">
      <c r="A1" s="4" t="s">
        <v>1</v>
      </c>
    </row>
    <row r="2" ht="15">
      <c r="A2" s="18" t="s">
        <v>2</v>
      </c>
    </row>
    <row r="3" ht="64.5">
      <c r="A3" s="19" t="s">
        <v>105</v>
      </c>
    </row>
    <row r="4" ht="15">
      <c r="A4" s="18" t="s">
        <v>3</v>
      </c>
    </row>
    <row r="5" ht="76.5">
      <c r="A5" s="20" t="s">
        <v>29</v>
      </c>
    </row>
    <row r="6" ht="15">
      <c r="A6" s="1" t="s">
        <v>4</v>
      </c>
    </row>
    <row r="7" ht="140.25">
      <c r="A7" s="2" t="s">
        <v>28</v>
      </c>
    </row>
    <row r="8" ht="15">
      <c r="A8" s="1" t="s">
        <v>5</v>
      </c>
    </row>
    <row r="9" ht="15">
      <c r="A9" s="2" t="s">
        <v>6</v>
      </c>
    </row>
    <row r="10" ht="15">
      <c r="A10" s="1" t="s">
        <v>33</v>
      </c>
    </row>
    <row r="11" ht="76.5">
      <c r="A11" s="2" t="s">
        <v>30</v>
      </c>
    </row>
    <row r="12" ht="15">
      <c r="A12" s="1" t="s">
        <v>34</v>
      </c>
    </row>
    <row r="13" ht="25.5">
      <c r="A13" s="2" t="s">
        <v>35</v>
      </c>
    </row>
    <row r="14" ht="15">
      <c r="A14" s="1" t="s">
        <v>36</v>
      </c>
    </row>
    <row r="15" ht="51">
      <c r="A15" s="2" t="s">
        <v>38</v>
      </c>
    </row>
    <row r="16" ht="15">
      <c r="A16" s="1" t="s">
        <v>41</v>
      </c>
    </row>
    <row r="17" ht="38.25">
      <c r="A17" s="2" t="s">
        <v>150</v>
      </c>
    </row>
    <row r="18" ht="15">
      <c r="A18" s="1" t="s">
        <v>43</v>
      </c>
    </row>
    <row r="19" ht="25.5">
      <c r="A19" s="2" t="s">
        <v>42</v>
      </c>
    </row>
    <row r="20" ht="15">
      <c r="A20" s="1" t="s">
        <v>45</v>
      </c>
    </row>
    <row r="21" ht="15">
      <c r="A21" s="2" t="s">
        <v>44</v>
      </c>
    </row>
    <row r="22" ht="15">
      <c r="A22" s="1" t="s">
        <v>46</v>
      </c>
    </row>
    <row r="23" ht="25.5">
      <c r="A23" s="2" t="s">
        <v>106</v>
      </c>
    </row>
    <row r="24" ht="15">
      <c r="A24" s="1" t="s">
        <v>48</v>
      </c>
    </row>
    <row r="25" ht="25.5">
      <c r="A25" s="2" t="s">
        <v>47</v>
      </c>
    </row>
    <row r="26" ht="15">
      <c r="A26" s="1" t="s">
        <v>50</v>
      </c>
    </row>
    <row r="27" ht="25.5">
      <c r="A27" s="2" t="s">
        <v>49</v>
      </c>
    </row>
    <row r="28" ht="15">
      <c r="A28" s="1" t="s">
        <v>52</v>
      </c>
    </row>
    <row r="29" ht="15">
      <c r="A29" s="2" t="s">
        <v>51</v>
      </c>
    </row>
    <row r="30" ht="15">
      <c r="A30" s="1" t="s">
        <v>54</v>
      </c>
    </row>
    <row r="31" ht="25.5">
      <c r="A31" s="2" t="s">
        <v>53</v>
      </c>
    </row>
    <row r="32" ht="15">
      <c r="A32" s="1" t="s">
        <v>56</v>
      </c>
    </row>
    <row r="33" ht="63.75">
      <c r="A33" s="2" t="s">
        <v>55</v>
      </c>
    </row>
  </sheetData>
  <sheetProtection/>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33"/>
  <sheetViews>
    <sheetView zoomScalePageLayoutView="0" workbookViewId="0" topLeftCell="A1">
      <selection activeCell="A1" sqref="A1"/>
    </sheetView>
  </sheetViews>
  <sheetFormatPr defaultColWidth="8.8515625" defaultRowHeight="15"/>
  <cols>
    <col min="1" max="1" width="91.28125" style="0" customWidth="1"/>
  </cols>
  <sheetData>
    <row r="1" ht="15.75" thickBot="1">
      <c r="A1" s="4" t="s">
        <v>1</v>
      </c>
    </row>
    <row r="2" ht="15">
      <c r="A2" s="18" t="s">
        <v>102</v>
      </c>
    </row>
    <row r="3" ht="64.5">
      <c r="A3" s="19" t="s">
        <v>108</v>
      </c>
    </row>
    <row r="4" ht="15">
      <c r="A4" s="18" t="s">
        <v>3</v>
      </c>
    </row>
    <row r="5" ht="76.5">
      <c r="A5" s="20" t="s">
        <v>109</v>
      </c>
    </row>
    <row r="6" ht="15">
      <c r="A6" s="1" t="s">
        <v>103</v>
      </c>
    </row>
    <row r="7" ht="140.25">
      <c r="A7" s="2" t="s">
        <v>101</v>
      </c>
    </row>
    <row r="8" ht="15">
      <c r="A8" s="1" t="s">
        <v>104</v>
      </c>
    </row>
    <row r="9" ht="15">
      <c r="A9" s="2" t="s">
        <v>6</v>
      </c>
    </row>
    <row r="10" ht="15">
      <c r="A10" s="1" t="s">
        <v>33</v>
      </c>
    </row>
    <row r="11" ht="71.25" customHeight="1">
      <c r="A11" s="2" t="s">
        <v>110</v>
      </c>
    </row>
    <row r="12" ht="15">
      <c r="A12" s="1" t="s">
        <v>34</v>
      </c>
    </row>
    <row r="13" ht="25.5">
      <c r="A13" s="2" t="s">
        <v>35</v>
      </c>
    </row>
    <row r="14" ht="15">
      <c r="A14" s="1" t="s">
        <v>36</v>
      </c>
    </row>
    <row r="15" ht="51">
      <c r="A15" s="2" t="s">
        <v>112</v>
      </c>
    </row>
    <row r="16" ht="15">
      <c r="A16" s="1" t="s">
        <v>111</v>
      </c>
    </row>
    <row r="17" ht="38.25">
      <c r="A17" s="2" t="s">
        <v>149</v>
      </c>
    </row>
    <row r="18" ht="15">
      <c r="A18" s="1" t="s">
        <v>43</v>
      </c>
    </row>
    <row r="19" ht="25.5">
      <c r="A19" s="2" t="s">
        <v>113</v>
      </c>
    </row>
    <row r="20" ht="15">
      <c r="A20" s="1" t="s">
        <v>45</v>
      </c>
    </row>
    <row r="21" ht="15">
      <c r="A21" s="2" t="s">
        <v>156</v>
      </c>
    </row>
    <row r="22" ht="15">
      <c r="A22" s="1" t="s">
        <v>155</v>
      </c>
    </row>
    <row r="23" ht="25.5">
      <c r="A23" s="2" t="s">
        <v>114</v>
      </c>
    </row>
    <row r="24" ht="15">
      <c r="A24" s="1" t="s">
        <v>115</v>
      </c>
    </row>
    <row r="25" ht="25.5">
      <c r="A25" s="2" t="s">
        <v>116</v>
      </c>
    </row>
    <row r="26" ht="15">
      <c r="A26" s="1" t="s">
        <v>50</v>
      </c>
    </row>
    <row r="27" ht="25.5">
      <c r="A27" s="2" t="s">
        <v>117</v>
      </c>
    </row>
    <row r="28" ht="15">
      <c r="A28" s="1" t="s">
        <v>52</v>
      </c>
    </row>
    <row r="29" ht="15">
      <c r="A29" s="2" t="s">
        <v>118</v>
      </c>
    </row>
    <row r="30" ht="15">
      <c r="A30" s="1" t="s">
        <v>54</v>
      </c>
    </row>
    <row r="31" ht="25.5">
      <c r="A31" s="2" t="s">
        <v>119</v>
      </c>
    </row>
    <row r="32" ht="15">
      <c r="A32" s="1" t="s">
        <v>120</v>
      </c>
    </row>
    <row r="33" ht="57.75" customHeight="1">
      <c r="A33" s="2" t="s">
        <v>161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3"/>
  <sheetViews>
    <sheetView zoomScalePageLayoutView="0" workbookViewId="0" topLeftCell="A1">
      <selection activeCell="A1" sqref="A1"/>
    </sheetView>
  </sheetViews>
  <sheetFormatPr defaultColWidth="8.8515625" defaultRowHeight="15"/>
  <cols>
    <col min="1" max="1" width="91.8515625" style="0" customWidth="1"/>
  </cols>
  <sheetData>
    <row r="1" ht="15.75" thickBot="1">
      <c r="A1" s="4" t="s">
        <v>121</v>
      </c>
    </row>
    <row r="2" ht="15">
      <c r="A2" s="18" t="s">
        <v>122</v>
      </c>
    </row>
    <row r="3" ht="77.25">
      <c r="A3" s="19" t="s">
        <v>142</v>
      </c>
    </row>
    <row r="4" ht="15">
      <c r="A4" s="18" t="s">
        <v>123</v>
      </c>
    </row>
    <row r="5" ht="76.5">
      <c r="A5" s="20" t="s">
        <v>143</v>
      </c>
    </row>
    <row r="6" ht="15">
      <c r="A6" s="1" t="s">
        <v>124</v>
      </c>
    </row>
    <row r="7" ht="140.25">
      <c r="A7" s="2" t="s">
        <v>144</v>
      </c>
    </row>
    <row r="8" ht="15">
      <c r="A8" s="1" t="s">
        <v>125</v>
      </c>
    </row>
    <row r="9" ht="15">
      <c r="A9" s="2" t="s">
        <v>126</v>
      </c>
    </row>
    <row r="10" ht="15">
      <c r="A10" s="1" t="s">
        <v>145</v>
      </c>
    </row>
    <row r="11" ht="76.5">
      <c r="A11" s="2" t="s">
        <v>127</v>
      </c>
    </row>
    <row r="12" ht="15">
      <c r="A12" s="1" t="s">
        <v>146</v>
      </c>
    </row>
    <row r="13" ht="25.5">
      <c r="A13" s="2" t="s">
        <v>147</v>
      </c>
    </row>
    <row r="14" ht="15">
      <c r="A14" s="1" t="s">
        <v>128</v>
      </c>
    </row>
    <row r="15" ht="51">
      <c r="A15" s="2" t="s">
        <v>148</v>
      </c>
    </row>
    <row r="16" ht="15">
      <c r="A16" s="1" t="s">
        <v>129</v>
      </c>
    </row>
    <row r="17" ht="38.25">
      <c r="A17" s="2" t="s">
        <v>151</v>
      </c>
    </row>
    <row r="18" ht="15">
      <c r="A18" s="1" t="s">
        <v>130</v>
      </c>
    </row>
    <row r="19" ht="38.25">
      <c r="A19" s="2" t="s">
        <v>152</v>
      </c>
    </row>
    <row r="20" ht="15">
      <c r="A20" s="1" t="s">
        <v>131</v>
      </c>
    </row>
    <row r="21" ht="15">
      <c r="A21" s="2" t="s">
        <v>132</v>
      </c>
    </row>
    <row r="22" ht="15">
      <c r="A22" s="1" t="s">
        <v>133</v>
      </c>
    </row>
    <row r="23" ht="25.5">
      <c r="A23" s="2" t="s">
        <v>153</v>
      </c>
    </row>
    <row r="24" ht="15">
      <c r="A24" s="1" t="s">
        <v>134</v>
      </c>
    </row>
    <row r="25" ht="25.5">
      <c r="A25" s="2" t="s">
        <v>135</v>
      </c>
    </row>
    <row r="26" ht="15">
      <c r="A26" s="1" t="s">
        <v>136</v>
      </c>
    </row>
    <row r="27" ht="25.5">
      <c r="A27" s="2" t="s">
        <v>154</v>
      </c>
    </row>
    <row r="28" ht="15">
      <c r="A28" s="1" t="s">
        <v>137</v>
      </c>
    </row>
    <row r="29" ht="15">
      <c r="A29" s="2" t="s">
        <v>138</v>
      </c>
    </row>
    <row r="30" ht="15">
      <c r="A30" s="1" t="s">
        <v>139</v>
      </c>
    </row>
    <row r="31" ht="25.5">
      <c r="A31" s="2" t="s">
        <v>140</v>
      </c>
    </row>
    <row r="32" ht="15">
      <c r="A32" s="1" t="s">
        <v>141</v>
      </c>
    </row>
    <row r="33" ht="68.25" customHeight="1">
      <c r="A33" s="2" t="s">
        <v>162</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33"/>
  <sheetViews>
    <sheetView zoomScalePageLayoutView="0" workbookViewId="0" topLeftCell="A24">
      <selection activeCell="D14" sqref="D14"/>
    </sheetView>
  </sheetViews>
  <sheetFormatPr defaultColWidth="8.8515625" defaultRowHeight="15"/>
  <cols>
    <col min="1" max="1" width="91.421875" style="0" customWidth="1"/>
  </cols>
  <sheetData>
    <row r="1" ht="15.75" thickBot="1">
      <c r="A1" s="4" t="s">
        <v>1</v>
      </c>
    </row>
    <row r="2" ht="15">
      <c r="A2" s="18" t="s">
        <v>165</v>
      </c>
    </row>
    <row r="3" ht="77.25">
      <c r="A3" s="19" t="s">
        <v>163</v>
      </c>
    </row>
    <row r="4" ht="15">
      <c r="A4" s="18" t="s">
        <v>166</v>
      </c>
    </row>
    <row r="5" ht="89.25">
      <c r="A5" s="20" t="s">
        <v>164</v>
      </c>
    </row>
    <row r="6" ht="15">
      <c r="A6" s="1" t="s">
        <v>167</v>
      </c>
    </row>
    <row r="7" ht="153">
      <c r="A7" s="3" t="s">
        <v>168</v>
      </c>
    </row>
    <row r="8" ht="15">
      <c r="A8" s="1" t="s">
        <v>169</v>
      </c>
    </row>
    <row r="9" ht="15">
      <c r="A9" s="2" t="s">
        <v>170</v>
      </c>
    </row>
    <row r="10" ht="15">
      <c r="A10" s="1" t="s">
        <v>216</v>
      </c>
    </row>
    <row r="11" ht="63.75">
      <c r="A11" s="2" t="s">
        <v>215</v>
      </c>
    </row>
    <row r="12" ht="15">
      <c r="A12" s="1" t="s">
        <v>218</v>
      </c>
    </row>
    <row r="13" ht="25.5">
      <c r="A13" s="2" t="s">
        <v>217</v>
      </c>
    </row>
    <row r="14" ht="15">
      <c r="A14" s="1" t="s">
        <v>220</v>
      </c>
    </row>
    <row r="15" ht="51">
      <c r="A15" s="2" t="s">
        <v>219</v>
      </c>
    </row>
    <row r="16" ht="15">
      <c r="A16" s="1" t="s">
        <v>212</v>
      </c>
    </row>
    <row r="17" ht="38.25">
      <c r="A17" s="2" t="s">
        <v>211</v>
      </c>
    </row>
    <row r="18" ht="15">
      <c r="A18" s="1" t="s">
        <v>172</v>
      </c>
    </row>
    <row r="19" ht="25.5">
      <c r="A19" s="2" t="s">
        <v>171</v>
      </c>
    </row>
    <row r="20" ht="15">
      <c r="A20" s="1" t="s">
        <v>174</v>
      </c>
    </row>
    <row r="21" ht="15">
      <c r="A21" s="2" t="s">
        <v>173</v>
      </c>
    </row>
    <row r="22" ht="15">
      <c r="A22" s="1" t="s">
        <v>176</v>
      </c>
    </row>
    <row r="23" ht="25.5">
      <c r="A23" s="2" t="s">
        <v>175</v>
      </c>
    </row>
    <row r="24" ht="15">
      <c r="A24" s="1" t="s">
        <v>178</v>
      </c>
    </row>
    <row r="25" ht="25.5">
      <c r="A25" s="2" t="s">
        <v>177</v>
      </c>
    </row>
    <row r="26" ht="15">
      <c r="A26" s="1" t="s">
        <v>180</v>
      </c>
    </row>
    <row r="27" ht="15">
      <c r="A27" s="2" t="s">
        <v>179</v>
      </c>
    </row>
    <row r="28" ht="15">
      <c r="A28" s="1" t="s">
        <v>182</v>
      </c>
    </row>
    <row r="29" ht="15">
      <c r="A29" s="2" t="s">
        <v>181</v>
      </c>
    </row>
    <row r="30" ht="15">
      <c r="A30" s="1" t="s">
        <v>184</v>
      </c>
    </row>
    <row r="31" ht="25.5">
      <c r="A31" s="2" t="s">
        <v>183</v>
      </c>
    </row>
    <row r="32" ht="15">
      <c r="A32" s="1" t="s">
        <v>214</v>
      </c>
    </row>
    <row r="33" ht="76.5">
      <c r="A33" s="2" t="s">
        <v>213</v>
      </c>
    </row>
  </sheetData>
  <sheetProtection/>
  <printOptions/>
  <pageMargins left="0.7" right="0.7" top="0.75" bottom="0.75" header="0.3" footer="0.3"/>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cols>
    <col min="1" max="1" width="31.00390625" style="17" customWidth="1"/>
    <col min="2" max="16384" width="8.7109375" style="17" customWidth="1"/>
  </cols>
  <sheetData>
    <row r="1" ht="62.25" customHeight="1"/>
    <row r="2"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Eskic-Pihljak</dc:creator>
  <cp:keywords/>
  <dc:description/>
  <cp:lastModifiedBy>Vladimir Jevtovic</cp:lastModifiedBy>
  <dcterms:created xsi:type="dcterms:W3CDTF">2021-02-11T08:51:15Z</dcterms:created>
  <dcterms:modified xsi:type="dcterms:W3CDTF">2023-08-15T11:17:28Z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